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1721"/>
  <workbookPr codeName="DieseArbeitsmappe" autoCompressPictures="0"/>
  <workbookProtection workbookPassword="E656" lockStructure="1"/>
  <bookViews>
    <workbookView xWindow="5120" yWindow="100" windowWidth="14520" windowHeight="1500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Titles" localSheetId="0">Tabelle1!$4:$6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3" i="1" l="1"/>
  <c r="H234" i="1"/>
  <c r="H232" i="1"/>
  <c r="H231" i="1"/>
  <c r="J222" i="1"/>
  <c r="J220" i="1"/>
  <c r="J214" i="1"/>
  <c r="J213" i="1"/>
  <c r="J211" i="1"/>
  <c r="J199" i="1"/>
  <c r="J200" i="1"/>
  <c r="J225" i="1"/>
  <c r="J226" i="1"/>
  <c r="J227" i="1"/>
  <c r="J191" i="1"/>
  <c r="J195" i="1"/>
  <c r="J182" i="1"/>
  <c r="J181" i="1"/>
  <c r="J179" i="1"/>
  <c r="J176" i="1"/>
  <c r="J174" i="1"/>
  <c r="J170" i="1"/>
  <c r="J169" i="1"/>
  <c r="J167" i="1"/>
  <c r="J185" i="1"/>
  <c r="J184" i="1"/>
  <c r="J149" i="1"/>
  <c r="J160" i="1"/>
  <c r="J124" i="1"/>
  <c r="J118" i="1"/>
  <c r="J83" i="1"/>
  <c r="J84" i="1"/>
  <c r="J85" i="1"/>
  <c r="J77" i="1"/>
  <c r="J89" i="1"/>
  <c r="J91" i="1"/>
  <c r="J92" i="1"/>
  <c r="J94" i="1"/>
  <c r="J96" i="1"/>
  <c r="J97" i="1"/>
  <c r="J72" i="1"/>
  <c r="J48" i="1"/>
  <c r="J39" i="1"/>
  <c r="J32" i="1"/>
  <c r="J31" i="1"/>
  <c r="J30" i="1"/>
  <c r="J21" i="1"/>
  <c r="G233" i="1"/>
  <c r="G234" i="1"/>
  <c r="J234" i="1"/>
  <c r="G232" i="1"/>
  <c r="G231" i="1"/>
  <c r="J183" i="1"/>
  <c r="J159" i="1"/>
  <c r="J158" i="1"/>
  <c r="J156" i="1"/>
  <c r="J135" i="1"/>
  <c r="J128" i="1"/>
  <c r="J129" i="1"/>
  <c r="J123" i="1"/>
  <c r="J117" i="1"/>
  <c r="J112" i="1"/>
  <c r="J110" i="1"/>
  <c r="J93" i="1"/>
  <c r="J82" i="1"/>
  <c r="J62" i="1"/>
  <c r="J44" i="1"/>
  <c r="J47" i="1"/>
  <c r="J49" i="1"/>
  <c r="J29" i="1"/>
  <c r="J28" i="1"/>
  <c r="J25" i="1"/>
  <c r="J20" i="1"/>
  <c r="J18" i="1"/>
  <c r="J245" i="1"/>
  <c r="J205" i="1"/>
  <c r="J212" i="1"/>
  <c r="J209" i="1"/>
  <c r="F235" i="1"/>
  <c r="F233" i="1"/>
  <c r="F232" i="1"/>
  <c r="F231" i="1"/>
  <c r="J241" i="1"/>
  <c r="J223" i="1"/>
  <c r="J218" i="1"/>
  <c r="J216" i="1"/>
  <c r="J228" i="1"/>
  <c r="J221" i="1"/>
  <c r="J207" i="1"/>
  <c r="J204" i="1"/>
  <c r="J206" i="1"/>
  <c r="J175" i="1"/>
  <c r="J173" i="1"/>
  <c r="J166" i="1"/>
  <c r="J134" i="1"/>
  <c r="J107" i="1"/>
  <c r="J106" i="1"/>
  <c r="J90" i="1"/>
  <c r="J86" i="1"/>
  <c r="J80" i="1"/>
  <c r="J88" i="1"/>
  <c r="J55" i="1"/>
  <c r="J57" i="1"/>
  <c r="J46" i="1"/>
  <c r="E236" i="1"/>
  <c r="E235" i="1"/>
  <c r="E233" i="1"/>
  <c r="E232" i="1"/>
  <c r="E231" i="1"/>
  <c r="J224" i="1"/>
  <c r="J194" i="1"/>
  <c r="J193" i="1"/>
  <c r="J100" i="1"/>
  <c r="J95" i="1"/>
  <c r="J78" i="1"/>
  <c r="J71" i="1"/>
  <c r="J73" i="1"/>
  <c r="J63" i="1"/>
  <c r="J61" i="1"/>
  <c r="J60" i="1"/>
  <c r="J54" i="1"/>
  <c r="J43" i="1"/>
  <c r="J42" i="1"/>
  <c r="J45" i="1"/>
  <c r="J38" i="1"/>
  <c r="J17" i="1"/>
  <c r="J19" i="1"/>
  <c r="J177" i="1"/>
  <c r="J165" i="1"/>
  <c r="J180" i="1"/>
  <c r="J168" i="1"/>
  <c r="J154" i="1"/>
  <c r="J108" i="1"/>
  <c r="J101" i="1"/>
  <c r="J240" i="1"/>
  <c r="J235" i="1"/>
  <c r="J217" i="1"/>
  <c r="J215" i="1"/>
  <c r="J153" i="1"/>
  <c r="J148" i="1"/>
  <c r="J36" i="1"/>
  <c r="J219" i="1"/>
  <c r="J196" i="1"/>
  <c r="J178" i="1"/>
  <c r="J155" i="1"/>
  <c r="J87" i="1"/>
  <c r="J9" i="1"/>
  <c r="J12" i="1"/>
  <c r="J81" i="1"/>
  <c r="J35" i="1"/>
  <c r="J203" i="1"/>
  <c r="J202" i="1"/>
  <c r="J164" i="1"/>
  <c r="J70" i="1"/>
  <c r="J27" i="1"/>
  <c r="J26" i="1"/>
  <c r="J116" i="1"/>
  <c r="J104" i="1"/>
  <c r="J157" i="1"/>
  <c r="J152" i="1"/>
  <c r="J132" i="1"/>
  <c r="J133" i="1"/>
  <c r="J125" i="1"/>
  <c r="J121" i="1"/>
  <c r="J122" i="1"/>
  <c r="J115" i="1"/>
  <c r="J105" i="1"/>
  <c r="J109" i="1"/>
  <c r="J111" i="1"/>
  <c r="J79" i="1"/>
  <c r="J76" i="1"/>
  <c r="J69" i="1"/>
  <c r="J52" i="1"/>
  <c r="J56" i="1"/>
  <c r="J53" i="1"/>
  <c r="J37" i="1"/>
  <c r="J24" i="1"/>
  <c r="J16" i="1"/>
  <c r="J8" i="1"/>
  <c r="J15" i="1"/>
  <c r="J210" i="1"/>
  <c r="J208" i="1"/>
  <c r="J201" i="1"/>
  <c r="J189" i="1"/>
  <c r="J190" i="1"/>
  <c r="J192" i="1"/>
  <c r="J188" i="1"/>
  <c r="J172" i="1"/>
  <c r="J171" i="1"/>
  <c r="J163" i="1"/>
  <c r="J151" i="1"/>
  <c r="J147" i="1"/>
  <c r="J150" i="1"/>
  <c r="J144" i="1"/>
  <c r="J143" i="1"/>
  <c r="J142" i="1"/>
  <c r="I15" i="2"/>
  <c r="I20" i="2"/>
  <c r="I24" i="2"/>
  <c r="I25" i="2"/>
  <c r="I26" i="2"/>
  <c r="I27" i="2"/>
  <c r="I28" i="2"/>
  <c r="I29" i="2"/>
  <c r="I30" i="2"/>
  <c r="I31" i="2"/>
  <c r="I32" i="2"/>
  <c r="I36" i="2"/>
  <c r="I37" i="2"/>
  <c r="I38" i="2"/>
  <c r="I39" i="2"/>
  <c r="I44" i="2"/>
  <c r="I45" i="2"/>
  <c r="I46" i="2"/>
  <c r="I47" i="2"/>
  <c r="I48" i="2"/>
  <c r="I49" i="2"/>
  <c r="I53" i="2"/>
  <c r="I54" i="2"/>
  <c r="I55" i="2"/>
  <c r="I56" i="2"/>
  <c r="I57" i="2"/>
  <c r="I58" i="2"/>
  <c r="I63" i="2"/>
  <c r="I68" i="2"/>
  <c r="I69" i="2"/>
  <c r="I70" i="2"/>
  <c r="I75" i="2"/>
  <c r="I79" i="2"/>
  <c r="I80" i="2"/>
  <c r="I81" i="2"/>
  <c r="I82" i="2"/>
  <c r="I88" i="2"/>
  <c r="I89" i="2"/>
  <c r="I90" i="2"/>
  <c r="I91" i="2"/>
  <c r="I92" i="2"/>
  <c r="I93" i="2"/>
  <c r="I94" i="2"/>
  <c r="I95" i="2"/>
  <c r="I96" i="2"/>
  <c r="I97" i="2"/>
  <c r="I98" i="2"/>
  <c r="I103" i="2"/>
  <c r="I104" i="2"/>
  <c r="I105" i="2"/>
  <c r="I106" i="2"/>
  <c r="I107" i="2"/>
  <c r="I112" i="2"/>
  <c r="I113" i="2"/>
  <c r="I114" i="2"/>
  <c r="I115" i="2"/>
  <c r="I116" i="2"/>
  <c r="I117" i="2"/>
  <c r="I123" i="2"/>
  <c r="I124" i="2"/>
  <c r="I125" i="2"/>
  <c r="I126" i="2"/>
  <c r="I132" i="2"/>
  <c r="I133" i="2"/>
  <c r="I134" i="2"/>
  <c r="I135" i="2"/>
  <c r="I136" i="2"/>
  <c r="I141" i="2"/>
  <c r="I142" i="2"/>
  <c r="I143" i="2"/>
  <c r="I144" i="2"/>
  <c r="I145" i="2"/>
  <c r="I151" i="2"/>
  <c r="I152" i="2"/>
  <c r="I153" i="2"/>
  <c r="I154" i="2"/>
  <c r="I155" i="2"/>
  <c r="I166" i="2"/>
  <c r="I167" i="2"/>
  <c r="I168" i="2"/>
  <c r="I169" i="2"/>
  <c r="I170" i="2"/>
  <c r="I171" i="2"/>
  <c r="I172" i="2"/>
  <c r="I177" i="2"/>
  <c r="I178" i="2"/>
  <c r="I179" i="2"/>
  <c r="I180" i="2"/>
  <c r="I181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10" i="2"/>
  <c r="I211" i="2"/>
  <c r="I212" i="2"/>
  <c r="I213" i="2"/>
  <c r="I214" i="2"/>
  <c r="I215" i="2"/>
  <c r="I216" i="2"/>
  <c r="I217" i="2"/>
  <c r="I218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E245" i="2"/>
  <c r="F245" i="2"/>
  <c r="G245" i="2"/>
  <c r="H245" i="2"/>
  <c r="E246" i="2"/>
  <c r="F246" i="2"/>
  <c r="G246" i="2"/>
  <c r="H246" i="2"/>
  <c r="E247" i="2"/>
  <c r="F247" i="2"/>
  <c r="G247" i="2"/>
  <c r="H247" i="2"/>
  <c r="E248" i="2"/>
  <c r="F248" i="2"/>
  <c r="G248" i="2"/>
  <c r="H248" i="2"/>
  <c r="I248" i="2"/>
  <c r="E249" i="2"/>
  <c r="F249" i="2"/>
  <c r="G249" i="2"/>
  <c r="H249" i="2"/>
  <c r="I249" i="2"/>
  <c r="E250" i="2"/>
  <c r="F250" i="2"/>
  <c r="G250" i="2"/>
  <c r="H250" i="2"/>
  <c r="F251" i="2"/>
  <c r="H251" i="2"/>
  <c r="I252" i="2"/>
  <c r="I253" i="2"/>
  <c r="I257" i="2"/>
  <c r="I258" i="2"/>
  <c r="I259" i="2"/>
  <c r="I260" i="2"/>
  <c r="I261" i="2"/>
  <c r="I262" i="2"/>
  <c r="I263" i="2"/>
  <c r="I264" i="2"/>
  <c r="I265" i="2"/>
  <c r="I266" i="2"/>
  <c r="J66" i="1"/>
  <c r="J239" i="1"/>
  <c r="J242" i="1"/>
  <c r="J244" i="1"/>
  <c r="J243" i="1"/>
  <c r="I245" i="2"/>
  <c r="I251" i="2"/>
  <c r="I247" i="2"/>
  <c r="J236" i="1"/>
  <c r="I250" i="2"/>
  <c r="I246" i="2"/>
  <c r="J231" i="1"/>
  <c r="J232" i="1"/>
  <c r="J233" i="1"/>
</calcChain>
</file>

<file path=xl/sharedStrings.xml><?xml version="1.0" encoding="utf-8"?>
<sst xmlns="http://schemas.openxmlformats.org/spreadsheetml/2006/main" count="1069" uniqueCount="275">
  <si>
    <t>Rang</t>
  </si>
  <si>
    <t>Name</t>
  </si>
  <si>
    <t>Jahrg.</t>
  </si>
  <si>
    <t>Verein</t>
  </si>
  <si>
    <t>Jaufental</t>
  </si>
  <si>
    <t>Finale</t>
  </si>
  <si>
    <t>1. Rennen</t>
  </si>
  <si>
    <t>1.</t>
  </si>
  <si>
    <t>2.</t>
  </si>
  <si>
    <t>RG Schw.Blitz</t>
  </si>
  <si>
    <t>3.</t>
  </si>
  <si>
    <t>SU Mauern</t>
  </si>
  <si>
    <t>4.</t>
  </si>
  <si>
    <t>5.</t>
  </si>
  <si>
    <t>Strickner Georg</t>
  </si>
  <si>
    <t>WSV Trins</t>
  </si>
  <si>
    <t>6.</t>
  </si>
  <si>
    <t>Kinzner Dominik</t>
  </si>
  <si>
    <t>7.</t>
  </si>
  <si>
    <t>Larch Daniel</t>
  </si>
  <si>
    <t>8.</t>
  </si>
  <si>
    <t>9.</t>
  </si>
  <si>
    <t>10.</t>
  </si>
  <si>
    <t>11.</t>
  </si>
  <si>
    <t>12.</t>
  </si>
  <si>
    <t>13.</t>
  </si>
  <si>
    <t>14.</t>
  </si>
  <si>
    <t>Markart Fabian</t>
  </si>
  <si>
    <t>15.</t>
  </si>
  <si>
    <t>Strickner Thomas</t>
  </si>
  <si>
    <t>Schafferer Erich</t>
  </si>
  <si>
    <t>Leitner Sigi</t>
  </si>
  <si>
    <t>Peer Johann</t>
  </si>
  <si>
    <t>Costa Paul</t>
  </si>
  <si>
    <t>SV Thuins</t>
  </si>
  <si>
    <t>Strickner August</t>
  </si>
  <si>
    <t>Helfer Manuel</t>
  </si>
  <si>
    <t>GESAMTWERTUNGEN</t>
  </si>
  <si>
    <t>Costa/Baur</t>
  </si>
  <si>
    <t>VEREINSWERTUNGEN</t>
  </si>
  <si>
    <t>RG SCHW. BLITZ</t>
  </si>
  <si>
    <t>SV THUINS</t>
  </si>
  <si>
    <t>SPORTUNION MAUERN</t>
  </si>
  <si>
    <t>WSV TRINS</t>
  </si>
  <si>
    <t>Gradl Manuela</t>
  </si>
  <si>
    <t>Trins</t>
  </si>
  <si>
    <t>Gesamt</t>
  </si>
  <si>
    <t>Peer Bianca</t>
  </si>
  <si>
    <t>Siller Andreas</t>
  </si>
  <si>
    <t>SV Schmirn</t>
  </si>
  <si>
    <t>Saxl Martin</t>
  </si>
  <si>
    <t>ASV Jaufental</t>
  </si>
  <si>
    <t>Wipp.ARC</t>
  </si>
  <si>
    <t>ASV Freienfeld</t>
  </si>
  <si>
    <t>Peer Manuel</t>
  </si>
  <si>
    <t>Peer Alexander</t>
  </si>
  <si>
    <t>Ralser Hubert</t>
  </si>
  <si>
    <t>Wurzer Ivan</t>
  </si>
  <si>
    <t>ASV JAUFENTAL</t>
  </si>
  <si>
    <t>ASV FREIENFELD</t>
  </si>
  <si>
    <t>WIPPTALER ARC</t>
  </si>
  <si>
    <t>SV SCHMIRN</t>
  </si>
  <si>
    <t>Stampfer Patrick</t>
  </si>
  <si>
    <t>Rainer Markus</t>
  </si>
  <si>
    <t>Wurzer Tobias</t>
  </si>
  <si>
    <t>Spörr Fabian</t>
  </si>
  <si>
    <t>Mair Marina</t>
  </si>
  <si>
    <t>Strickner Alexander</t>
  </si>
  <si>
    <t>Gogl Hansjörg</t>
  </si>
  <si>
    <t>Kinzner Ulrich</t>
  </si>
  <si>
    <t>Helfer Alex</t>
  </si>
  <si>
    <t>Gradl Alexander</t>
  </si>
  <si>
    <t>Hasler Josef</t>
  </si>
  <si>
    <t>Sparber Max</t>
  </si>
  <si>
    <t>Payrer Michael</t>
  </si>
  <si>
    <t>Rainer Walter</t>
  </si>
  <si>
    <t>Kofler Leo</t>
  </si>
  <si>
    <t>Geir Wolfgang</t>
  </si>
  <si>
    <t>Steiner Raphael</t>
  </si>
  <si>
    <t>Saxl Fabian</t>
  </si>
  <si>
    <t>Peer Eva</t>
  </si>
  <si>
    <t>Strickner Margret</t>
  </si>
  <si>
    <t>Leitner Karl</t>
  </si>
  <si>
    <t>Mairhofer Elke</t>
  </si>
  <si>
    <t>SV Matrei</t>
  </si>
  <si>
    <t>Gratl Michael</t>
  </si>
  <si>
    <t>Geir Rupert</t>
  </si>
  <si>
    <t>Gratl Hannes</t>
  </si>
  <si>
    <t>Rainer Julian</t>
  </si>
  <si>
    <t>Rainer Maria</t>
  </si>
  <si>
    <t>Rainer Markus/Geir Rupert</t>
  </si>
  <si>
    <t>Gogl Hansjörg/Kinzner Meinhard</t>
  </si>
  <si>
    <t>Röthinger Jakob</t>
  </si>
  <si>
    <t>Amort Sarah</t>
  </si>
  <si>
    <t>Kinzner Elias</t>
  </si>
  <si>
    <t>Rainer Michaela</t>
  </si>
  <si>
    <t>Erlacher Patrick</t>
  </si>
  <si>
    <t>Hilber Stefan</t>
  </si>
  <si>
    <t>Gatt Arthur</t>
  </si>
  <si>
    <t>Eller Herbert</t>
  </si>
  <si>
    <t>Amort Wolfgang</t>
  </si>
  <si>
    <t>Kienzner Elias</t>
  </si>
  <si>
    <t>Kinzner Ulrich/Kinzner Dominik</t>
  </si>
  <si>
    <t>Haller Martin</t>
  </si>
  <si>
    <t>Stampfer Alexander</t>
  </si>
  <si>
    <t>Eller Simon</t>
  </si>
  <si>
    <t>2. Rennen</t>
  </si>
  <si>
    <t>3. Rennen</t>
  </si>
  <si>
    <t>DAMEN 2004 u. jünger geb.</t>
  </si>
  <si>
    <t>KNABEN 2004 u. jünger geb.</t>
  </si>
  <si>
    <t>DAMEN 2001 - 2003 geb.</t>
  </si>
  <si>
    <t>KNABEN 2001 - 2003 geb.</t>
  </si>
  <si>
    <t>DAMEN 1997 - 2000</t>
  </si>
  <si>
    <t>HERREN 1999 - 2000</t>
  </si>
  <si>
    <t>HERREN 1997 - 1998</t>
  </si>
  <si>
    <t>DAMEN 1986 - 1996</t>
  </si>
  <si>
    <t>DAMEN 1972 - 1985</t>
  </si>
  <si>
    <t xml:space="preserve"> DAMEN 1971 u. älter geb.</t>
  </si>
  <si>
    <t>HOBBYKLASSE DAMEN 96 geb. u. älter</t>
  </si>
  <si>
    <t>HOBBYKLASSE HERREN 96 geb. u. älter</t>
  </si>
  <si>
    <t>HERREN 1957 u. älter geb.</t>
  </si>
  <si>
    <t xml:space="preserve"> HERREN 1958 - 1965</t>
  </si>
  <si>
    <t xml:space="preserve"> HERREN 1966 - 1981</t>
  </si>
  <si>
    <t xml:space="preserve"> HERREN 1982 - 1989</t>
  </si>
  <si>
    <t xml:space="preserve"> HERREN 1990 - 1993</t>
  </si>
  <si>
    <t xml:space="preserve"> HERREN 1994 - 1996</t>
  </si>
  <si>
    <t>DOPPELSITZ allgemein 1997 u. älter geb.</t>
  </si>
  <si>
    <t xml:space="preserve">GESAMTWERTUNG JUGEND weiblich 1997 u. jünger </t>
  </si>
  <si>
    <t xml:space="preserve">GESAMTWERTUNG JUGEND männlich 1997 u. jünger </t>
  </si>
  <si>
    <t xml:space="preserve">GESAMTWERTUNG DAMEN 1996 u. älter </t>
  </si>
  <si>
    <t xml:space="preserve">GESAMTWERTUNG HERREN 1996 u. älter </t>
  </si>
  <si>
    <t>JUGENDFÖRDERPREIS 1997 u. jünger : insges. erzielte Punkte pro Verein</t>
  </si>
  <si>
    <t>Gratl Hannes/Gratl Michael</t>
  </si>
  <si>
    <t>Knoflach David</t>
  </si>
  <si>
    <t>Krenn Mathias</t>
  </si>
  <si>
    <t>Sparber Karin</t>
  </si>
  <si>
    <t>Gratl Regina</t>
  </si>
  <si>
    <t>Larch Thomas</t>
  </si>
  <si>
    <t>Peer Carina</t>
  </si>
  <si>
    <t>Peer Simon</t>
  </si>
  <si>
    <t>Buchauer Dominik</t>
  </si>
  <si>
    <t>Eller Max</t>
  </si>
  <si>
    <t>Salchner Claudia</t>
  </si>
  <si>
    <t>Salchner Helmut</t>
  </si>
  <si>
    <t>Gratl Christoph</t>
  </si>
  <si>
    <t>Völlenklee Thomas</t>
  </si>
  <si>
    <t>SV Ellbögen</t>
  </si>
  <si>
    <t>Lux Wolfram</t>
  </si>
  <si>
    <t>Schölzhorn Florian</t>
  </si>
  <si>
    <t>17.</t>
  </si>
  <si>
    <t>18.</t>
  </si>
  <si>
    <t>SV ELLBÖGEN</t>
  </si>
  <si>
    <t>Amort Wolfgang/Geir Wolfgang</t>
  </si>
  <si>
    <t>16.</t>
  </si>
  <si>
    <t>Kinzner Romy</t>
  </si>
  <si>
    <t>Kinzner Julian</t>
  </si>
  <si>
    <t xml:space="preserve">SV Matrei </t>
  </si>
  <si>
    <t xml:space="preserve">SV MATREI </t>
  </si>
  <si>
    <t>SV MATREI</t>
  </si>
  <si>
    <t>Strickner A./Strickner T.</t>
  </si>
  <si>
    <t>Siller Walter</t>
  </si>
  <si>
    <t>Baur Hubert</t>
  </si>
  <si>
    <t>19.</t>
  </si>
  <si>
    <t>Freienfeld</t>
  </si>
  <si>
    <t>Schmirn</t>
  </si>
  <si>
    <t>Graus Ivan</t>
  </si>
  <si>
    <t>Omminger Alfons</t>
  </si>
  <si>
    <t>Eller Peter</t>
  </si>
  <si>
    <t>Egger Thomas</t>
  </si>
  <si>
    <t>ASV Mareit</t>
  </si>
  <si>
    <t>ASV MAREIT</t>
  </si>
  <si>
    <t>Amodio Vicky</t>
  </si>
  <si>
    <t>Augschöll Sven</t>
  </si>
  <si>
    <t>Amodio Janin</t>
  </si>
  <si>
    <t>Kinzner Hannah</t>
  </si>
  <si>
    <t>Rainer Janina</t>
  </si>
  <si>
    <t>Gander Fabian</t>
  </si>
  <si>
    <t>Rainer Wieser Anton</t>
  </si>
  <si>
    <t>Teissl Lisa</t>
  </si>
  <si>
    <t>Miller Lena</t>
  </si>
  <si>
    <t>Rainer Theresa</t>
  </si>
  <si>
    <t>Völlenklee Clemens</t>
  </si>
  <si>
    <t>Peintner Barbara</t>
  </si>
  <si>
    <t>Gschirr Andreas</t>
  </si>
  <si>
    <t>Peintner Tobias</t>
  </si>
  <si>
    <t>Pittracher Hubert</t>
  </si>
  <si>
    <t>Schafferer Eva</t>
  </si>
  <si>
    <t>Miller Carina</t>
  </si>
  <si>
    <t>Rieder Dominik</t>
  </si>
  <si>
    <t>Gschnitzer Alkexander</t>
  </si>
  <si>
    <t>Schafferer David</t>
  </si>
  <si>
    <t>Miller Andrea</t>
  </si>
  <si>
    <t>Miller Herbert</t>
  </si>
  <si>
    <t>Gschnitzer Alexander</t>
  </si>
  <si>
    <t>Gschirr Paula</t>
  </si>
  <si>
    <t>Alessandri Christof</t>
  </si>
  <si>
    <t>Kat. 1 DOPPELSITZ allgemein 2003 u. älter geb.</t>
  </si>
  <si>
    <t>Kat. 10 DAMEN 1977 geb. u. älter</t>
  </si>
  <si>
    <t>Rainer Wieser Anna</t>
  </si>
  <si>
    <t>Sparber Theo</t>
  </si>
  <si>
    <t>Kienast Wolfgang</t>
  </si>
  <si>
    <t>Payrer Michael / Siller Andreas</t>
  </si>
  <si>
    <t>Gander Hannes</t>
  </si>
  <si>
    <t>Auckenthaler Emmerich</t>
  </si>
  <si>
    <t>Punktewertungen Wipptaler Rodelcup auf Naturbahn 2018</t>
  </si>
  <si>
    <t>Kat. 2 MÄDCHEN 2011 u. jünger geb.</t>
  </si>
  <si>
    <t>Kat. 3 KNABEN 2011 u. jünger geb.</t>
  </si>
  <si>
    <t>Rainer Marius</t>
  </si>
  <si>
    <t>Kat. 4 MÄDCHEN 2008 - 2010 geb.</t>
  </si>
  <si>
    <t>Plank Milena</t>
  </si>
  <si>
    <t>Kat. 5 KNABEN 2008 - 2010 geb.</t>
  </si>
  <si>
    <t>Kat. 6 MÄDCHEN 2004 - 2007</t>
  </si>
  <si>
    <t>Kat. 7 KNABEN 2006 - 2007</t>
  </si>
  <si>
    <t>Kat. 8 KNABEN 2004 - 2005</t>
  </si>
  <si>
    <t>Schorr Mira</t>
  </si>
  <si>
    <t>Kat. 9 DAMEN 1979 - 2003</t>
  </si>
  <si>
    <t>Kat. 11 HOBBYKLASSE DAMEN 2003 geb. u. älter</t>
  </si>
  <si>
    <t>Miller Renate</t>
  </si>
  <si>
    <t>Bleicher Sophia</t>
  </si>
  <si>
    <t>Kat. 12 HOBBYKLASSE HERREN 2003 geb. u. älter</t>
  </si>
  <si>
    <t>Augschöll Hubert</t>
  </si>
  <si>
    <t>Bodner Stefan</t>
  </si>
  <si>
    <t>Kat. 13 HERREN 2001 - 2003</t>
  </si>
  <si>
    <t>Kat. 14 HERREN 1964 u. älter geb.</t>
  </si>
  <si>
    <t xml:space="preserve"> Kat. 15 HERREN 1965 - 1972</t>
  </si>
  <si>
    <t>Kat. 16 HERREN 1973 - 1988</t>
  </si>
  <si>
    <t>Kat. 17 HERREN 1989 - 1996</t>
  </si>
  <si>
    <t xml:space="preserve"> Kat. 18 HERREN 1997 - 2000</t>
  </si>
  <si>
    <t xml:space="preserve">GESAMTWERTUNG JUGEND weiblich 2004 u. jünger </t>
  </si>
  <si>
    <t xml:space="preserve">GESAMTWERTUNG JUGEND männlich 2004 u. jünger </t>
  </si>
  <si>
    <t xml:space="preserve">GESAMTWERTUNG DAMEN 2003 u. älter </t>
  </si>
  <si>
    <t xml:space="preserve">GESAMTWERTUNG HERREN 2003 u. älter </t>
  </si>
  <si>
    <t>JUGENDFÖRDERPREIS 2004 u. jünger : insges. erzielte Punkte pro Verein</t>
  </si>
  <si>
    <t>Peer Johann / Peer Manuel</t>
  </si>
  <si>
    <t>Sparber Felix</t>
  </si>
  <si>
    <t>Auer Mario</t>
  </si>
  <si>
    <t>Sparber Philip</t>
  </si>
  <si>
    <t>20.</t>
  </si>
  <si>
    <t>Amort Wolfgang / Amort Sarah</t>
  </si>
  <si>
    <t>SV Navis</t>
  </si>
  <si>
    <t>Mühlbacher Ivana</t>
  </si>
  <si>
    <t>Huter Sophia</t>
  </si>
  <si>
    <t>Huter Felix</t>
  </si>
  <si>
    <t>Leitner Mario</t>
  </si>
  <si>
    <t>Meran Gabriel</t>
  </si>
  <si>
    <t>Thür Michael</t>
  </si>
  <si>
    <t>Leitner Simon</t>
  </si>
  <si>
    <t>Huter Werner</t>
  </si>
  <si>
    <t>Moser Florian</t>
  </si>
  <si>
    <t>Peer Andreas</t>
  </si>
  <si>
    <t>Auer Patrick</t>
  </si>
  <si>
    <t>22.</t>
  </si>
  <si>
    <t>23.</t>
  </si>
  <si>
    <t>24.</t>
  </si>
  <si>
    <t>Peintner Sanna</t>
  </si>
  <si>
    <t>Halder Martin</t>
  </si>
  <si>
    <t>Eppensteiner Philipp</t>
  </si>
  <si>
    <t>Gasser Patrick</t>
  </si>
  <si>
    <t>Aichner Alina</t>
  </si>
  <si>
    <t>Aichner Julian</t>
  </si>
  <si>
    <t>Kierspel Björn</t>
  </si>
  <si>
    <t>Spörr Florian</t>
  </si>
  <si>
    <t>Geir Werner</t>
  </si>
  <si>
    <t>Halder Reinhard</t>
  </si>
  <si>
    <t>Schaiter Christian</t>
  </si>
  <si>
    <t>Meran Hannes</t>
  </si>
  <si>
    <t>21.</t>
  </si>
  <si>
    <t>Mayer Walter</t>
  </si>
  <si>
    <t>Eppensteiner Pilipp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</si>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</sst>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7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7" fillId="0" borderId="1" xfId="0" applyFont="1" applyFill="1" applyBorder="1"/>
    <xf numFmtId="0" fontId="13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top"/>
    </xf>
    <xf numFmtId="0" fontId="12" fillId="0" borderId="0" xfId="0" applyFont="1"/>
    <xf numFmtId="0" fontId="11" fillId="0" borderId="0" xfId="0" applyFont="1"/>
    <xf numFmtId="0" fontId="6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" fillId="0" borderId="0" xfId="1" applyFont="1" applyBorder="1" applyAlignment="1">
      <alignment vertical="top" wrapText="1"/>
    </xf>
    <xf numFmtId="0" fontId="0" fillId="2" borderId="0" xfId="0" applyFill="1" applyBorder="1"/>
    <xf numFmtId="0" fontId="2" fillId="0" borderId="0" xfId="1" applyFont="1" applyBorder="1" applyAlignment="1">
      <alignment vertical="top"/>
    </xf>
    <xf numFmtId="0" fontId="15" fillId="3" borderId="0" xfId="0" applyFont="1" applyFill="1" applyBorder="1" applyAlignment="1">
      <alignment horizontal="center"/>
    </xf>
    <xf numFmtId="0" fontId="16" fillId="0" borderId="0" xfId="0" applyFont="1" applyBorder="1"/>
    <xf numFmtId="0" fontId="1" fillId="3" borderId="0" xfId="0" applyFont="1" applyFill="1" applyBorder="1"/>
    <xf numFmtId="0" fontId="0" fillId="3" borderId="0" xfId="0" applyFill="1" applyBorder="1"/>
    <xf numFmtId="0" fontId="11" fillId="3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255"/>
    </xf>
    <xf numFmtId="0" fontId="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21" fillId="0" borderId="1" xfId="0" applyFont="1" applyBorder="1"/>
    <xf numFmtId="0" fontId="22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/>
    <xf numFmtId="0" fontId="20" fillId="0" borderId="0" xfId="1" applyFont="1" applyBorder="1" applyAlignment="1">
      <alignment vertical="top" wrapText="1"/>
    </xf>
    <xf numFmtId="0" fontId="20" fillId="0" borderId="0" xfId="1" applyFont="1" applyBorder="1" applyAlignme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0" fontId="19" fillId="0" borderId="0" xfId="0" applyFont="1" applyBorder="1"/>
    <xf numFmtId="0" fontId="20" fillId="5" borderId="0" xfId="0" applyFont="1" applyFill="1" applyBorder="1"/>
    <xf numFmtId="0" fontId="11" fillId="2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Fill="1" applyBorder="1"/>
    <xf numFmtId="0" fontId="2" fillId="0" borderId="0" xfId="0" applyFont="1"/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vertical="top"/>
    </xf>
    <xf numFmtId="0" fontId="18" fillId="0" borderId="1" xfId="1" applyFont="1" applyBorder="1" applyAlignment="1">
      <alignment vertical="top" wrapText="1"/>
    </xf>
    <xf numFmtId="0" fontId="18" fillId="0" borderId="1" xfId="1" applyFont="1" applyBorder="1" applyAlignment="1">
      <alignment horizontal="center" vertical="top" wrapText="1"/>
    </xf>
    <xf numFmtId="0" fontId="18" fillId="0" borderId="1" xfId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4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</cellXfs>
  <cellStyles count="2">
    <cellStyle name="Standard" xfId="0" builtinId="0"/>
    <cellStyle name="Standard_Tabelle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142875</xdr:rowOff>
    </xdr:from>
    <xdr:to>
      <xdr:col>8</xdr:col>
      <xdr:colOff>266700</xdr:colOff>
      <xdr:row>4</xdr:row>
      <xdr:rowOff>47625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076325" y="85725"/>
          <a:ext cx="5153025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Punktewertungen WIPPTALER RODELCUP auf Naturbahn   2012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K248"/>
  <sheetViews>
    <sheetView showGridLines="0" tabSelected="1" zoomScale="120" zoomScaleNormal="120" zoomScalePageLayoutView="120" workbookViewId="0">
      <pane ySplit="4" topLeftCell="A5" activePane="bottomLeft" state="frozen"/>
      <selection pane="bottomLeft" activeCell="A238" sqref="A238"/>
    </sheetView>
  </sheetViews>
  <sheetFormatPr baseColWidth="10" defaultRowHeight="12" x14ac:dyDescent="0"/>
  <cols>
    <col min="1" max="1" width="4.5" style="1" customWidth="1"/>
    <col min="2" max="2" width="25.6640625" customWidth="1"/>
    <col min="3" max="3" width="6.1640625" customWidth="1"/>
    <col min="4" max="4" width="14.33203125" customWidth="1"/>
    <col min="5" max="8" width="7.83203125" customWidth="1"/>
    <col min="9" max="9" width="4.6640625" customWidth="1"/>
    <col min="10" max="10" width="6" customWidth="1"/>
  </cols>
  <sheetData>
    <row r="1" spans="1:10" ht="6.75" customHeight="1" thickBot="1"/>
    <row r="2" spans="1:10" ht="18" thickBot="1">
      <c r="A2" s="120" t="s">
        <v>204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9.75" customHeight="1"/>
    <row r="4" spans="1:10" s="19" customFormat="1" ht="105" customHeight="1">
      <c r="A4" s="72" t="s">
        <v>0</v>
      </c>
      <c r="B4" s="72" t="s">
        <v>1</v>
      </c>
      <c r="C4" s="72" t="s">
        <v>2</v>
      </c>
      <c r="D4" s="72" t="s">
        <v>3</v>
      </c>
      <c r="E4" s="73" t="s">
        <v>4</v>
      </c>
      <c r="F4" s="73" t="s">
        <v>4</v>
      </c>
      <c r="G4" s="73" t="s">
        <v>45</v>
      </c>
      <c r="H4" s="73" t="s">
        <v>164</v>
      </c>
      <c r="I4" s="73"/>
      <c r="J4" s="73" t="s">
        <v>46</v>
      </c>
    </row>
    <row r="5" spans="1:10">
      <c r="A5" s="74"/>
      <c r="B5" s="74"/>
      <c r="C5" s="74"/>
      <c r="D5" s="74"/>
      <c r="E5" s="75"/>
      <c r="F5" s="75"/>
      <c r="G5" s="75"/>
      <c r="H5" s="75"/>
      <c r="I5" s="76"/>
      <c r="J5" s="74"/>
    </row>
    <row r="6" spans="1:10">
      <c r="A6" s="2"/>
      <c r="B6" s="2"/>
      <c r="C6" s="2"/>
      <c r="D6" s="2"/>
      <c r="E6" s="69" t="s">
        <v>51</v>
      </c>
      <c r="F6" s="69" t="s">
        <v>146</v>
      </c>
      <c r="G6" s="70" t="s">
        <v>15</v>
      </c>
      <c r="H6" s="71" t="s">
        <v>49</v>
      </c>
      <c r="I6" s="77"/>
      <c r="J6" s="2"/>
    </row>
    <row r="7" spans="1:10" s="105" customFormat="1">
      <c r="A7" s="6"/>
      <c r="B7" s="67" t="s">
        <v>205</v>
      </c>
      <c r="C7" s="68"/>
      <c r="D7" s="68"/>
      <c r="E7" s="6"/>
      <c r="F7" s="6"/>
      <c r="G7" s="6"/>
      <c r="H7" s="6"/>
      <c r="I7" s="6"/>
      <c r="J7" s="6"/>
    </row>
    <row r="8" spans="1:10" s="101" customFormat="1" ht="11">
      <c r="A8" s="99" t="s">
        <v>7</v>
      </c>
      <c r="B8" s="100" t="s">
        <v>180</v>
      </c>
      <c r="C8" s="99">
        <v>2011</v>
      </c>
      <c r="D8" s="100" t="s">
        <v>51</v>
      </c>
      <c r="E8" s="100">
        <v>20</v>
      </c>
      <c r="F8" s="100">
        <v>20</v>
      </c>
      <c r="G8" s="100">
        <v>20</v>
      </c>
      <c r="H8" s="100">
        <v>20</v>
      </c>
      <c r="I8" s="100"/>
      <c r="J8" s="100">
        <f>SUM(E8:I8)</f>
        <v>80</v>
      </c>
    </row>
    <row r="9" spans="1:10" s="101" customFormat="1" ht="11">
      <c r="A9" s="99" t="s">
        <v>8</v>
      </c>
      <c r="B9" s="100" t="s">
        <v>198</v>
      </c>
      <c r="C9" s="99">
        <v>2012</v>
      </c>
      <c r="D9" s="100" t="s">
        <v>51</v>
      </c>
      <c r="E9" s="100">
        <v>17</v>
      </c>
      <c r="F9" s="100">
        <v>17</v>
      </c>
      <c r="G9" s="100">
        <v>17</v>
      </c>
      <c r="H9" s="100">
        <v>17</v>
      </c>
      <c r="I9" s="100"/>
      <c r="J9" s="100">
        <f>SUM(E9:I9)</f>
        <v>68</v>
      </c>
    </row>
    <row r="10" spans="1:10" s="105" customFormat="1">
      <c r="A10" s="6"/>
      <c r="B10" s="4"/>
      <c r="C10" s="4"/>
      <c r="D10" s="4"/>
      <c r="E10" s="4"/>
      <c r="F10" s="4"/>
      <c r="G10" s="4"/>
      <c r="H10" s="4"/>
      <c r="I10" s="4"/>
      <c r="J10" s="4"/>
    </row>
    <row r="11" spans="1:10" s="105" customFormat="1">
      <c r="A11" s="6"/>
      <c r="B11" s="67" t="s">
        <v>206</v>
      </c>
      <c r="C11" s="68"/>
      <c r="D11" s="68"/>
      <c r="E11" s="6"/>
      <c r="F11" s="6"/>
      <c r="G11" s="6"/>
      <c r="H11" s="6"/>
      <c r="I11" s="6"/>
      <c r="J11" s="6"/>
    </row>
    <row r="12" spans="1:10" s="101" customFormat="1" ht="11">
      <c r="A12" s="99" t="s">
        <v>7</v>
      </c>
      <c r="B12" s="100" t="s">
        <v>207</v>
      </c>
      <c r="C12" s="99">
        <v>2013</v>
      </c>
      <c r="D12" s="100" t="s">
        <v>51</v>
      </c>
      <c r="E12" s="100">
        <v>20</v>
      </c>
      <c r="F12" s="100">
        <v>20</v>
      </c>
      <c r="G12" s="100">
        <v>20</v>
      </c>
      <c r="H12" s="100">
        <v>20</v>
      </c>
      <c r="I12" s="100"/>
      <c r="J12" s="100">
        <f>SUM(E12:I12)</f>
        <v>80</v>
      </c>
    </row>
    <row r="13" spans="1:10" s="105" customFormat="1">
      <c r="A13" s="6"/>
      <c r="B13" s="4"/>
      <c r="C13" s="4"/>
      <c r="D13" s="4"/>
      <c r="E13" s="4"/>
      <c r="F13" s="4"/>
      <c r="G13" s="4"/>
      <c r="H13" s="4"/>
      <c r="I13" s="4"/>
      <c r="J13" s="4"/>
    </row>
    <row r="14" spans="1:10" s="105" customFormat="1">
      <c r="A14" s="6"/>
      <c r="B14" s="67" t="s">
        <v>208</v>
      </c>
      <c r="C14" s="68"/>
      <c r="D14" s="6"/>
      <c r="E14" s="6"/>
      <c r="F14" s="6"/>
      <c r="G14" s="6"/>
      <c r="H14" s="6"/>
      <c r="I14" s="6"/>
      <c r="J14" s="6"/>
    </row>
    <row r="15" spans="1:10" s="101" customFormat="1" ht="11">
      <c r="A15" s="99" t="s">
        <v>7</v>
      </c>
      <c r="B15" s="100" t="s">
        <v>187</v>
      </c>
      <c r="C15" s="99">
        <v>2008</v>
      </c>
      <c r="D15" s="100" t="s">
        <v>146</v>
      </c>
      <c r="E15" s="100">
        <v>20</v>
      </c>
      <c r="F15" s="100">
        <v>20</v>
      </c>
      <c r="G15" s="100">
        <v>20</v>
      </c>
      <c r="H15" s="100">
        <v>20</v>
      </c>
      <c r="I15" s="100"/>
      <c r="J15" s="100">
        <f>SUM(E15:H15)</f>
        <v>80</v>
      </c>
    </row>
    <row r="16" spans="1:10" s="101" customFormat="1" ht="11">
      <c r="A16" s="99" t="s">
        <v>8</v>
      </c>
      <c r="B16" s="100" t="s">
        <v>175</v>
      </c>
      <c r="C16" s="99">
        <v>2008</v>
      </c>
      <c r="D16" s="100" t="s">
        <v>51</v>
      </c>
      <c r="E16" s="100">
        <v>17</v>
      </c>
      <c r="F16" s="100">
        <v>17</v>
      </c>
      <c r="G16" s="100">
        <v>17</v>
      </c>
      <c r="H16" s="100">
        <v>17</v>
      </c>
      <c r="I16" s="100"/>
      <c r="J16" s="100">
        <f>SUM(E16:I16)</f>
        <v>68</v>
      </c>
    </row>
    <row r="17" spans="1:10" s="101" customFormat="1" ht="11">
      <c r="A17" s="99" t="s">
        <v>10</v>
      </c>
      <c r="B17" s="100" t="s">
        <v>209</v>
      </c>
      <c r="C17" s="99">
        <v>2008</v>
      </c>
      <c r="D17" s="100" t="s">
        <v>84</v>
      </c>
      <c r="E17" s="100">
        <v>15</v>
      </c>
      <c r="F17" s="100"/>
      <c r="G17" s="100">
        <v>13</v>
      </c>
      <c r="H17" s="100">
        <v>13</v>
      </c>
      <c r="I17" s="100"/>
      <c r="J17" s="100">
        <f>SUM(E17:H17)</f>
        <v>41</v>
      </c>
    </row>
    <row r="18" spans="1:10" s="105" customFormat="1">
      <c r="A18" s="102" t="s">
        <v>12</v>
      </c>
      <c r="B18" s="103" t="s">
        <v>240</v>
      </c>
      <c r="C18" s="102">
        <v>2008</v>
      </c>
      <c r="D18" s="103" t="s">
        <v>239</v>
      </c>
      <c r="E18" s="103"/>
      <c r="F18" s="103"/>
      <c r="G18" s="103">
        <v>15</v>
      </c>
      <c r="H18" s="103">
        <v>15</v>
      </c>
      <c r="I18" s="103"/>
      <c r="J18" s="103">
        <f>SUM(E18:H18)</f>
        <v>30</v>
      </c>
    </row>
    <row r="19" spans="1:10" s="105" customFormat="1">
      <c r="A19" s="102" t="s">
        <v>13</v>
      </c>
      <c r="B19" s="103" t="s">
        <v>194</v>
      </c>
      <c r="C19" s="102">
        <v>2010</v>
      </c>
      <c r="D19" s="103" t="s">
        <v>146</v>
      </c>
      <c r="E19" s="103">
        <v>13</v>
      </c>
      <c r="F19" s="103">
        <v>15</v>
      </c>
      <c r="G19" s="103"/>
      <c r="H19" s="103"/>
      <c r="I19" s="103"/>
      <c r="J19" s="103">
        <f>SUM(E19:I19)</f>
        <v>28</v>
      </c>
    </row>
    <row r="20" spans="1:10" s="105" customFormat="1">
      <c r="A20" s="102" t="s">
        <v>16</v>
      </c>
      <c r="B20" s="103" t="s">
        <v>241</v>
      </c>
      <c r="C20" s="102">
        <v>2010</v>
      </c>
      <c r="D20" s="103" t="s">
        <v>239</v>
      </c>
      <c r="E20" s="103"/>
      <c r="F20" s="103"/>
      <c r="G20" s="103">
        <v>11</v>
      </c>
      <c r="H20" s="103">
        <v>11</v>
      </c>
      <c r="I20" s="103"/>
      <c r="J20" s="103">
        <f>SUM(E20:H20)</f>
        <v>22</v>
      </c>
    </row>
    <row r="21" spans="1:10" s="105" customFormat="1">
      <c r="A21" s="102" t="s">
        <v>18</v>
      </c>
      <c r="B21" s="103" t="s">
        <v>254</v>
      </c>
      <c r="C21" s="102">
        <v>2008</v>
      </c>
      <c r="D21" s="103" t="s">
        <v>146</v>
      </c>
      <c r="E21" s="103"/>
      <c r="F21" s="103"/>
      <c r="G21" s="103"/>
      <c r="H21" s="103">
        <v>10</v>
      </c>
      <c r="I21" s="103"/>
      <c r="J21" s="103">
        <f>SUM(E21:H21)</f>
        <v>10</v>
      </c>
    </row>
    <row r="22" spans="1:10" s="81" customFormat="1">
      <c r="A22" s="78"/>
      <c r="B22" s="82"/>
      <c r="C22" s="82"/>
      <c r="D22" s="82"/>
      <c r="E22" s="82"/>
      <c r="F22" s="82"/>
      <c r="G22" s="82"/>
      <c r="H22" s="82"/>
      <c r="I22" s="82"/>
      <c r="J22" s="82"/>
    </row>
    <row r="23" spans="1:10" s="81" customFormat="1">
      <c r="A23" s="78"/>
      <c r="B23" s="67" t="s">
        <v>210</v>
      </c>
      <c r="C23" s="80"/>
      <c r="D23" s="82"/>
      <c r="E23" s="82"/>
      <c r="F23" s="82"/>
      <c r="G23" s="82"/>
      <c r="H23" s="82"/>
      <c r="I23" s="82"/>
      <c r="J23" s="82"/>
    </row>
    <row r="24" spans="1:10" s="101" customFormat="1" ht="11">
      <c r="A24" s="99" t="s">
        <v>7</v>
      </c>
      <c r="B24" s="100" t="s">
        <v>176</v>
      </c>
      <c r="C24" s="99">
        <v>2008</v>
      </c>
      <c r="D24" s="100" t="s">
        <v>51</v>
      </c>
      <c r="E24" s="100">
        <v>20</v>
      </c>
      <c r="F24" s="100">
        <v>20</v>
      </c>
      <c r="G24" s="100">
        <v>20</v>
      </c>
      <c r="H24" s="100">
        <v>20</v>
      </c>
      <c r="I24" s="100"/>
      <c r="J24" s="100">
        <f t="shared" ref="J24:J32" si="0">SUM(E24:I24)</f>
        <v>80</v>
      </c>
    </row>
    <row r="25" spans="1:10" s="101" customFormat="1" ht="11">
      <c r="A25" s="99" t="s">
        <v>8</v>
      </c>
      <c r="B25" s="100" t="s">
        <v>242</v>
      </c>
      <c r="C25" s="99">
        <v>2008</v>
      </c>
      <c r="D25" s="100" t="s">
        <v>239</v>
      </c>
      <c r="E25" s="100"/>
      <c r="F25" s="100"/>
      <c r="G25" s="100">
        <v>17</v>
      </c>
      <c r="H25" s="100">
        <v>17</v>
      </c>
      <c r="I25" s="100"/>
      <c r="J25" s="100">
        <f t="shared" si="0"/>
        <v>34</v>
      </c>
    </row>
    <row r="26" spans="1:10" s="101" customFormat="1" ht="11">
      <c r="A26" s="99" t="s">
        <v>10</v>
      </c>
      <c r="B26" s="100" t="s">
        <v>189</v>
      </c>
      <c r="C26" s="99">
        <v>2007</v>
      </c>
      <c r="D26" s="100" t="s">
        <v>51</v>
      </c>
      <c r="E26" s="100">
        <v>17</v>
      </c>
      <c r="F26" s="100">
        <v>15</v>
      </c>
      <c r="G26" s="100"/>
      <c r="H26" s="100"/>
      <c r="I26" s="100"/>
      <c r="J26" s="100">
        <f t="shared" si="0"/>
        <v>32</v>
      </c>
    </row>
    <row r="27" spans="1:10" s="101" customFormat="1" ht="11">
      <c r="A27" s="99" t="s">
        <v>10</v>
      </c>
      <c r="B27" s="100" t="s">
        <v>199</v>
      </c>
      <c r="C27" s="99">
        <v>2009</v>
      </c>
      <c r="D27" s="100" t="s">
        <v>51</v>
      </c>
      <c r="E27" s="100">
        <v>15</v>
      </c>
      <c r="F27" s="100">
        <v>17</v>
      </c>
      <c r="G27" s="100"/>
      <c r="H27" s="100"/>
      <c r="I27" s="100"/>
      <c r="J27" s="100">
        <f t="shared" si="0"/>
        <v>32</v>
      </c>
    </row>
    <row r="28" spans="1:10" s="101" customFormat="1" ht="11">
      <c r="A28" s="102" t="s">
        <v>13</v>
      </c>
      <c r="B28" s="103" t="s">
        <v>243</v>
      </c>
      <c r="C28" s="102">
        <v>2008</v>
      </c>
      <c r="D28" s="103" t="s">
        <v>239</v>
      </c>
      <c r="E28" s="103"/>
      <c r="F28" s="103"/>
      <c r="G28" s="103">
        <v>15</v>
      </c>
      <c r="H28" s="103">
        <v>13</v>
      </c>
      <c r="I28" s="103"/>
      <c r="J28" s="103">
        <f t="shared" si="0"/>
        <v>28</v>
      </c>
    </row>
    <row r="29" spans="1:10" s="101" customFormat="1" ht="11">
      <c r="A29" s="102" t="s">
        <v>16</v>
      </c>
      <c r="B29" s="103" t="s">
        <v>244</v>
      </c>
      <c r="C29" s="102">
        <v>2009</v>
      </c>
      <c r="D29" s="103" t="s">
        <v>239</v>
      </c>
      <c r="E29" s="103"/>
      <c r="F29" s="103"/>
      <c r="G29" s="103">
        <v>13</v>
      </c>
      <c r="H29" s="103">
        <v>10</v>
      </c>
      <c r="I29" s="103"/>
      <c r="J29" s="103">
        <f t="shared" si="0"/>
        <v>23</v>
      </c>
    </row>
    <row r="30" spans="1:10" s="101" customFormat="1" ht="11">
      <c r="A30" s="102" t="s">
        <v>18</v>
      </c>
      <c r="B30" s="103" t="s">
        <v>255</v>
      </c>
      <c r="C30" s="102">
        <v>2008</v>
      </c>
      <c r="D30" s="103" t="s">
        <v>239</v>
      </c>
      <c r="E30" s="103"/>
      <c r="F30" s="103"/>
      <c r="G30" s="103"/>
      <c r="H30" s="103">
        <v>15</v>
      </c>
      <c r="I30" s="103"/>
      <c r="J30" s="103">
        <f t="shared" si="0"/>
        <v>15</v>
      </c>
    </row>
    <row r="31" spans="1:10" s="101" customFormat="1" ht="11">
      <c r="A31" s="102" t="s">
        <v>20</v>
      </c>
      <c r="B31" s="103" t="s">
        <v>256</v>
      </c>
      <c r="C31" s="102">
        <v>2009</v>
      </c>
      <c r="D31" s="103" t="s">
        <v>239</v>
      </c>
      <c r="E31" s="103"/>
      <c r="F31" s="103"/>
      <c r="G31" s="103"/>
      <c r="H31" s="103">
        <v>11</v>
      </c>
      <c r="I31" s="103"/>
      <c r="J31" s="103">
        <f t="shared" si="0"/>
        <v>11</v>
      </c>
    </row>
    <row r="32" spans="1:10" s="101" customFormat="1" ht="11">
      <c r="A32" s="102" t="s">
        <v>21</v>
      </c>
      <c r="B32" s="103" t="s">
        <v>257</v>
      </c>
      <c r="C32" s="102">
        <v>2010</v>
      </c>
      <c r="D32" s="103" t="s">
        <v>239</v>
      </c>
      <c r="E32" s="103"/>
      <c r="F32" s="103"/>
      <c r="G32" s="103"/>
      <c r="H32" s="103">
        <v>9</v>
      </c>
      <c r="I32" s="103"/>
      <c r="J32" s="103">
        <f t="shared" si="0"/>
        <v>9</v>
      </c>
    </row>
    <row r="33" spans="1:10" s="81" customFormat="1">
      <c r="A33" s="78"/>
      <c r="B33" s="82"/>
      <c r="C33" s="82"/>
      <c r="D33" s="82"/>
      <c r="E33" s="82"/>
      <c r="F33" s="82"/>
      <c r="G33" s="82"/>
      <c r="H33" s="82"/>
      <c r="I33" s="82"/>
      <c r="J33" s="82"/>
    </row>
    <row r="34" spans="1:10" s="81" customFormat="1">
      <c r="A34" s="78"/>
      <c r="B34" s="67" t="s">
        <v>211</v>
      </c>
      <c r="C34" s="80"/>
      <c r="D34" s="82"/>
      <c r="E34" s="82"/>
      <c r="F34" s="82"/>
      <c r="G34" s="82"/>
      <c r="H34" s="82"/>
      <c r="I34" s="82"/>
      <c r="J34" s="82"/>
    </row>
    <row r="35" spans="1:10" s="84" customFormat="1" ht="11">
      <c r="A35" s="99" t="s">
        <v>7</v>
      </c>
      <c r="B35" s="100" t="s">
        <v>178</v>
      </c>
      <c r="C35" s="99">
        <v>2005</v>
      </c>
      <c r="D35" s="100" t="s">
        <v>51</v>
      </c>
      <c r="E35" s="100">
        <v>20</v>
      </c>
      <c r="F35" s="100">
        <v>20</v>
      </c>
      <c r="G35" s="100">
        <v>20</v>
      </c>
      <c r="H35" s="100">
        <v>17</v>
      </c>
      <c r="I35" s="100"/>
      <c r="J35" s="100">
        <f>SUM(E35:I35)</f>
        <v>77</v>
      </c>
    </row>
    <row r="36" spans="1:10" s="84" customFormat="1" ht="11">
      <c r="A36" s="99" t="s">
        <v>8</v>
      </c>
      <c r="B36" s="100" t="s">
        <v>179</v>
      </c>
      <c r="C36" s="99">
        <v>2005</v>
      </c>
      <c r="D36" s="100" t="s">
        <v>146</v>
      </c>
      <c r="E36" s="100">
        <v>17</v>
      </c>
      <c r="F36" s="100">
        <v>17</v>
      </c>
      <c r="G36" s="100">
        <v>17</v>
      </c>
      <c r="H36" s="100">
        <v>20</v>
      </c>
      <c r="I36" s="100"/>
      <c r="J36" s="100">
        <f>SUM(E36:I36)</f>
        <v>71</v>
      </c>
    </row>
    <row r="37" spans="1:10" s="84" customFormat="1" ht="11">
      <c r="A37" s="99" t="s">
        <v>10</v>
      </c>
      <c r="B37" s="100" t="s">
        <v>171</v>
      </c>
      <c r="C37" s="99">
        <v>2004</v>
      </c>
      <c r="D37" s="100" t="s">
        <v>51</v>
      </c>
      <c r="E37" s="100">
        <v>15</v>
      </c>
      <c r="F37" s="100">
        <v>15</v>
      </c>
      <c r="G37" s="100">
        <v>15</v>
      </c>
      <c r="H37" s="100">
        <v>15</v>
      </c>
      <c r="I37" s="100"/>
      <c r="J37" s="100">
        <f>SUM(E37:I37)</f>
        <v>60</v>
      </c>
    </row>
    <row r="38" spans="1:10" s="84" customFormat="1" ht="11">
      <c r="A38" s="102" t="s">
        <v>12</v>
      </c>
      <c r="B38" s="103" t="s">
        <v>186</v>
      </c>
      <c r="C38" s="102">
        <v>2007</v>
      </c>
      <c r="D38" s="103" t="s">
        <v>84</v>
      </c>
      <c r="E38" s="103">
        <v>13</v>
      </c>
      <c r="F38" s="103">
        <v>13</v>
      </c>
      <c r="G38" s="103"/>
      <c r="H38" s="103">
        <v>13</v>
      </c>
      <c r="I38" s="103"/>
      <c r="J38" s="103">
        <f>SUM(E38:I38)</f>
        <v>39</v>
      </c>
    </row>
    <row r="39" spans="1:10" s="84" customFormat="1" ht="11">
      <c r="A39" s="102" t="s">
        <v>13</v>
      </c>
      <c r="B39" s="100" t="s">
        <v>258</v>
      </c>
      <c r="C39" s="99">
        <v>2007</v>
      </c>
      <c r="D39" s="100" t="s">
        <v>239</v>
      </c>
      <c r="E39" s="100"/>
      <c r="F39" s="100"/>
      <c r="G39" s="100"/>
      <c r="H39" s="100">
        <v>11</v>
      </c>
      <c r="I39" s="100"/>
      <c r="J39" s="103">
        <f>SUM(E39:I39)</f>
        <v>11</v>
      </c>
    </row>
    <row r="40" spans="1:10" s="81" customFormat="1">
      <c r="A40" s="78"/>
      <c r="B40" s="82"/>
      <c r="C40" s="82"/>
      <c r="D40" s="82"/>
      <c r="E40" s="82"/>
      <c r="F40" s="82"/>
      <c r="G40" s="82"/>
      <c r="H40" s="82"/>
      <c r="I40" s="82"/>
      <c r="J40" s="82"/>
    </row>
    <row r="41" spans="1:10" s="81" customFormat="1">
      <c r="A41" s="78"/>
      <c r="B41" s="67" t="s">
        <v>212</v>
      </c>
      <c r="C41" s="80"/>
      <c r="D41" s="82"/>
      <c r="E41" s="82"/>
      <c r="F41" s="82"/>
      <c r="G41" s="82"/>
      <c r="H41" s="82"/>
      <c r="I41" s="82"/>
      <c r="J41" s="82"/>
    </row>
    <row r="42" spans="1:10" s="101" customFormat="1" ht="11">
      <c r="A42" s="99" t="s">
        <v>7</v>
      </c>
      <c r="B42" s="100" t="s">
        <v>177</v>
      </c>
      <c r="C42" s="99">
        <v>2007</v>
      </c>
      <c r="D42" s="100" t="s">
        <v>51</v>
      </c>
      <c r="E42" s="100">
        <v>20</v>
      </c>
      <c r="F42" s="100">
        <v>20</v>
      </c>
      <c r="G42" s="100">
        <v>20</v>
      </c>
      <c r="H42" s="100">
        <v>17</v>
      </c>
      <c r="I42" s="100"/>
      <c r="J42" s="100">
        <f t="shared" ref="J42:J49" si="1">SUM(E42:I42)</f>
        <v>77</v>
      </c>
    </row>
    <row r="43" spans="1:10" s="101" customFormat="1" ht="11">
      <c r="A43" s="99" t="s">
        <v>8</v>
      </c>
      <c r="B43" s="100" t="s">
        <v>202</v>
      </c>
      <c r="C43" s="99">
        <v>2007</v>
      </c>
      <c r="D43" s="100" t="s">
        <v>51</v>
      </c>
      <c r="E43" s="100">
        <v>15</v>
      </c>
      <c r="F43" s="100">
        <v>17</v>
      </c>
      <c r="G43" s="100">
        <v>15</v>
      </c>
      <c r="H43" s="100">
        <v>20</v>
      </c>
      <c r="I43" s="100"/>
      <c r="J43" s="100">
        <f t="shared" si="1"/>
        <v>67</v>
      </c>
    </row>
    <row r="44" spans="1:10" s="101" customFormat="1" ht="11">
      <c r="A44" s="99" t="s">
        <v>10</v>
      </c>
      <c r="B44" s="100" t="s">
        <v>188</v>
      </c>
      <c r="C44" s="99">
        <v>2007</v>
      </c>
      <c r="D44" s="100" t="s">
        <v>84</v>
      </c>
      <c r="E44" s="100">
        <v>17</v>
      </c>
      <c r="F44" s="100">
        <v>13</v>
      </c>
      <c r="G44" s="100">
        <v>17</v>
      </c>
      <c r="H44" s="100">
        <v>15</v>
      </c>
      <c r="I44" s="100"/>
      <c r="J44" s="100">
        <f t="shared" si="1"/>
        <v>62</v>
      </c>
    </row>
    <row r="45" spans="1:10" s="101" customFormat="1" ht="11">
      <c r="A45" s="102" t="s">
        <v>12</v>
      </c>
      <c r="B45" s="103" t="s">
        <v>181</v>
      </c>
      <c r="C45" s="102">
        <v>2007</v>
      </c>
      <c r="D45" s="103" t="s">
        <v>146</v>
      </c>
      <c r="E45" s="103">
        <v>13</v>
      </c>
      <c r="F45" s="103">
        <v>15</v>
      </c>
      <c r="G45" s="103"/>
      <c r="H45" s="103"/>
      <c r="I45" s="103"/>
      <c r="J45" s="103">
        <f t="shared" si="1"/>
        <v>28</v>
      </c>
    </row>
    <row r="46" spans="1:10" s="101" customFormat="1" ht="11">
      <c r="A46" s="102" t="s">
        <v>13</v>
      </c>
      <c r="B46" s="103" t="s">
        <v>234</v>
      </c>
      <c r="C46" s="102">
        <v>2007</v>
      </c>
      <c r="D46" s="103" t="s">
        <v>51</v>
      </c>
      <c r="E46" s="103"/>
      <c r="F46" s="103">
        <v>11</v>
      </c>
      <c r="G46" s="103">
        <v>13</v>
      </c>
      <c r="H46" s="103"/>
      <c r="I46" s="103"/>
      <c r="J46" s="103">
        <f t="shared" si="1"/>
        <v>24</v>
      </c>
    </row>
    <row r="47" spans="1:10" s="101" customFormat="1" ht="11">
      <c r="A47" s="102" t="s">
        <v>16</v>
      </c>
      <c r="B47" s="103" t="s">
        <v>246</v>
      </c>
      <c r="C47" s="102">
        <v>2006</v>
      </c>
      <c r="D47" s="103" t="s">
        <v>239</v>
      </c>
      <c r="E47" s="103"/>
      <c r="F47" s="103"/>
      <c r="G47" s="103">
        <v>10</v>
      </c>
      <c r="H47" s="103">
        <v>13</v>
      </c>
      <c r="I47" s="103"/>
      <c r="J47" s="103">
        <f t="shared" si="1"/>
        <v>23</v>
      </c>
    </row>
    <row r="48" spans="1:10" s="101" customFormat="1" ht="11">
      <c r="A48" s="102" t="s">
        <v>18</v>
      </c>
      <c r="B48" s="103" t="s">
        <v>259</v>
      </c>
      <c r="C48" s="102">
        <v>2007</v>
      </c>
      <c r="D48" s="103" t="s">
        <v>239</v>
      </c>
      <c r="E48" s="103"/>
      <c r="F48" s="103"/>
      <c r="G48" s="103"/>
      <c r="H48" s="103">
        <v>11</v>
      </c>
      <c r="I48" s="103"/>
      <c r="J48" s="103">
        <f t="shared" si="1"/>
        <v>11</v>
      </c>
    </row>
    <row r="49" spans="1:10" s="101" customFormat="1" ht="11">
      <c r="A49" s="102" t="s">
        <v>20</v>
      </c>
      <c r="B49" s="103" t="s">
        <v>245</v>
      </c>
      <c r="C49" s="102">
        <v>2007</v>
      </c>
      <c r="D49" s="103" t="s">
        <v>239</v>
      </c>
      <c r="E49" s="103"/>
      <c r="F49" s="103"/>
      <c r="G49" s="103">
        <v>11</v>
      </c>
      <c r="H49" s="103"/>
      <c r="I49" s="103"/>
      <c r="J49" s="103">
        <f t="shared" si="1"/>
        <v>11</v>
      </c>
    </row>
    <row r="50" spans="1:10" s="81" customFormat="1" ht="13.5" customHeight="1">
      <c r="A50" s="78"/>
      <c r="B50" s="82"/>
      <c r="C50" s="82"/>
      <c r="D50" s="82"/>
      <c r="E50" s="82"/>
      <c r="F50" s="82"/>
      <c r="G50" s="82"/>
      <c r="H50" s="82"/>
      <c r="I50" s="82"/>
      <c r="J50" s="82"/>
    </row>
    <row r="51" spans="1:10" s="81" customFormat="1">
      <c r="A51" s="78"/>
      <c r="B51" s="67" t="s">
        <v>213</v>
      </c>
      <c r="C51" s="80"/>
      <c r="D51" s="82"/>
      <c r="E51" s="82"/>
      <c r="F51" s="82"/>
      <c r="G51" s="82"/>
      <c r="H51" s="82"/>
      <c r="I51" s="82"/>
      <c r="J51" s="82"/>
    </row>
    <row r="52" spans="1:10" s="101" customFormat="1" ht="11">
      <c r="A52" s="99" t="s">
        <v>7</v>
      </c>
      <c r="B52" s="100" t="s">
        <v>88</v>
      </c>
      <c r="C52" s="99">
        <v>2004</v>
      </c>
      <c r="D52" s="100" t="s">
        <v>49</v>
      </c>
      <c r="E52" s="100">
        <v>20</v>
      </c>
      <c r="F52" s="100">
        <v>20</v>
      </c>
      <c r="G52" s="100">
        <v>20</v>
      </c>
      <c r="H52" s="100">
        <v>20</v>
      </c>
      <c r="I52" s="100"/>
      <c r="J52" s="100">
        <f t="shared" ref="J52:J57" si="2">SUM(E52:I52)</f>
        <v>80</v>
      </c>
    </row>
    <row r="53" spans="1:10" s="101" customFormat="1" ht="11">
      <c r="A53" s="99" t="s">
        <v>8</v>
      </c>
      <c r="B53" s="100" t="s">
        <v>190</v>
      </c>
      <c r="C53" s="99">
        <v>2005</v>
      </c>
      <c r="D53" s="100" t="s">
        <v>84</v>
      </c>
      <c r="E53" s="100">
        <v>17</v>
      </c>
      <c r="F53" s="100">
        <v>17</v>
      </c>
      <c r="G53" s="100">
        <v>17</v>
      </c>
      <c r="H53" s="100">
        <v>15</v>
      </c>
      <c r="I53" s="100"/>
      <c r="J53" s="100">
        <f t="shared" si="2"/>
        <v>66</v>
      </c>
    </row>
    <row r="54" spans="1:10" s="101" customFormat="1" ht="11">
      <c r="A54" s="99" t="s">
        <v>10</v>
      </c>
      <c r="B54" s="100" t="s">
        <v>184</v>
      </c>
      <c r="C54" s="99">
        <v>2005</v>
      </c>
      <c r="D54" s="100" t="s">
        <v>146</v>
      </c>
      <c r="E54" s="100">
        <v>13</v>
      </c>
      <c r="F54" s="100">
        <v>11</v>
      </c>
      <c r="G54" s="100">
        <v>13</v>
      </c>
      <c r="H54" s="100">
        <v>13</v>
      </c>
      <c r="I54" s="100"/>
      <c r="J54" s="100">
        <f t="shared" si="2"/>
        <v>50</v>
      </c>
    </row>
    <row r="55" spans="1:10" s="101" customFormat="1" ht="11">
      <c r="A55" s="102" t="s">
        <v>12</v>
      </c>
      <c r="B55" s="103" t="s">
        <v>235</v>
      </c>
      <c r="C55" s="102">
        <v>2005</v>
      </c>
      <c r="D55" s="103" t="s">
        <v>84</v>
      </c>
      <c r="E55" s="103"/>
      <c r="F55" s="103">
        <v>15</v>
      </c>
      <c r="G55" s="103">
        <v>15</v>
      </c>
      <c r="H55" s="103">
        <v>17</v>
      </c>
      <c r="I55" s="103"/>
      <c r="J55" s="103">
        <f t="shared" si="2"/>
        <v>47</v>
      </c>
    </row>
    <row r="56" spans="1:10" s="101" customFormat="1" ht="11">
      <c r="A56" s="102" t="s">
        <v>13</v>
      </c>
      <c r="B56" s="103" t="s">
        <v>172</v>
      </c>
      <c r="C56" s="102">
        <v>2004</v>
      </c>
      <c r="D56" s="103" t="s">
        <v>169</v>
      </c>
      <c r="E56" s="103">
        <v>15</v>
      </c>
      <c r="F56" s="103">
        <v>13</v>
      </c>
      <c r="G56" s="103">
        <v>11</v>
      </c>
      <c r="H56" s="103"/>
      <c r="I56" s="103"/>
      <c r="J56" s="103">
        <f t="shared" si="2"/>
        <v>39</v>
      </c>
    </row>
    <row r="57" spans="1:10" s="101" customFormat="1" ht="11">
      <c r="A57" s="102" t="s">
        <v>16</v>
      </c>
      <c r="B57" s="103" t="s">
        <v>236</v>
      </c>
      <c r="C57" s="102">
        <v>2005</v>
      </c>
      <c r="D57" s="103" t="s">
        <v>51</v>
      </c>
      <c r="E57" s="103"/>
      <c r="F57" s="103">
        <v>10</v>
      </c>
      <c r="G57" s="103">
        <v>10</v>
      </c>
      <c r="H57" s="103"/>
      <c r="I57" s="103"/>
      <c r="J57" s="103">
        <f t="shared" si="2"/>
        <v>20</v>
      </c>
    </row>
    <row r="58" spans="1:10" s="81" customFormat="1">
      <c r="A58" s="78"/>
      <c r="B58" s="82"/>
      <c r="C58" s="85"/>
      <c r="D58" s="82"/>
      <c r="E58" s="82"/>
      <c r="F58" s="82"/>
      <c r="G58" s="82"/>
      <c r="H58" s="82"/>
      <c r="I58" s="82"/>
      <c r="J58" s="82"/>
    </row>
    <row r="59" spans="1:10" s="81" customFormat="1">
      <c r="A59" s="6"/>
      <c r="B59" s="67" t="s">
        <v>215</v>
      </c>
      <c r="C59" s="68"/>
      <c r="D59" s="4"/>
      <c r="E59" s="4"/>
      <c r="F59" s="4"/>
      <c r="G59" s="4"/>
      <c r="H59" s="4"/>
      <c r="I59" s="4"/>
      <c r="J59" s="4"/>
    </row>
    <row r="60" spans="1:10" s="84" customFormat="1" ht="11">
      <c r="A60" s="99" t="s">
        <v>7</v>
      </c>
      <c r="B60" s="100" t="s">
        <v>174</v>
      </c>
      <c r="C60" s="99">
        <v>2003</v>
      </c>
      <c r="D60" s="100" t="s">
        <v>51</v>
      </c>
      <c r="E60" s="100">
        <v>20</v>
      </c>
      <c r="F60" s="100">
        <v>20</v>
      </c>
      <c r="G60" s="100">
        <v>17</v>
      </c>
      <c r="H60" s="100">
        <v>17</v>
      </c>
      <c r="I60" s="100"/>
      <c r="J60" s="100">
        <f>SUM(E60:I60)</f>
        <v>74</v>
      </c>
    </row>
    <row r="61" spans="1:10" s="84" customFormat="1" ht="11">
      <c r="A61" s="99" t="s">
        <v>8</v>
      </c>
      <c r="B61" s="100" t="s">
        <v>173</v>
      </c>
      <c r="C61" s="99">
        <v>2003</v>
      </c>
      <c r="D61" s="100" t="s">
        <v>51</v>
      </c>
      <c r="E61" s="100">
        <v>15</v>
      </c>
      <c r="F61" s="100"/>
      <c r="G61" s="100">
        <v>15</v>
      </c>
      <c r="H61" s="100">
        <v>15</v>
      </c>
      <c r="I61" s="100"/>
      <c r="J61" s="100">
        <f>SUM(E61:I61)</f>
        <v>45</v>
      </c>
    </row>
    <row r="62" spans="1:10" s="84" customFormat="1" ht="11">
      <c r="A62" s="99" t="s">
        <v>10</v>
      </c>
      <c r="B62" s="100" t="s">
        <v>93</v>
      </c>
      <c r="C62" s="99">
        <v>1999</v>
      </c>
      <c r="D62" s="100" t="s">
        <v>84</v>
      </c>
      <c r="E62" s="100"/>
      <c r="F62" s="100"/>
      <c r="G62" s="100">
        <v>20</v>
      </c>
      <c r="H62" s="100">
        <v>20</v>
      </c>
      <c r="I62" s="100"/>
      <c r="J62" s="100">
        <f>SUM(E62:I62)</f>
        <v>40</v>
      </c>
    </row>
    <row r="63" spans="1:10" s="81" customFormat="1">
      <c r="A63" s="102" t="s">
        <v>12</v>
      </c>
      <c r="B63" s="103" t="s">
        <v>214</v>
      </c>
      <c r="C63" s="102">
        <v>2002</v>
      </c>
      <c r="D63" s="103" t="s">
        <v>51</v>
      </c>
      <c r="E63" s="103">
        <v>17</v>
      </c>
      <c r="F63" s="103">
        <v>17</v>
      </c>
      <c r="G63" s="103"/>
      <c r="H63" s="103"/>
      <c r="I63" s="103"/>
      <c r="J63" s="103">
        <f>SUM(E63:I63)</f>
        <v>34</v>
      </c>
    </row>
    <row r="64" spans="1:10" s="81" customFormat="1">
      <c r="A64" s="85"/>
      <c r="B64" s="82"/>
      <c r="C64" s="85"/>
      <c r="D64" s="82"/>
      <c r="E64" s="82"/>
      <c r="F64" s="82"/>
      <c r="G64" s="82"/>
      <c r="H64" s="82"/>
      <c r="I64" s="82"/>
      <c r="J64" s="82"/>
    </row>
    <row r="65" spans="1:10" s="105" customFormat="1">
      <c r="A65" s="6"/>
      <c r="B65" s="67" t="s">
        <v>197</v>
      </c>
      <c r="C65" s="68"/>
      <c r="D65" s="4"/>
      <c r="E65" s="4"/>
      <c r="F65" s="4"/>
      <c r="G65" s="4"/>
      <c r="H65" s="4"/>
      <c r="I65" s="4"/>
      <c r="J65" s="4"/>
    </row>
    <row r="66" spans="1:10" s="105" customFormat="1">
      <c r="A66" s="115"/>
      <c r="B66" s="116"/>
      <c r="C66" s="115"/>
      <c r="D66" s="116"/>
      <c r="E66" s="116"/>
      <c r="F66" s="116"/>
      <c r="G66" s="116"/>
      <c r="H66" s="116"/>
      <c r="I66" s="116"/>
      <c r="J66" s="116">
        <f>SUM(E66:H66)</f>
        <v>0</v>
      </c>
    </row>
    <row r="67" spans="1:10" s="81" customFormat="1">
      <c r="A67" s="85"/>
      <c r="B67" s="82"/>
      <c r="C67" s="85"/>
      <c r="D67" s="82"/>
      <c r="E67" s="82"/>
      <c r="F67" s="82"/>
      <c r="G67" s="82"/>
      <c r="H67" s="82"/>
      <c r="I67" s="82"/>
      <c r="J67" s="82"/>
    </row>
    <row r="68" spans="1:10" s="81" customFormat="1">
      <c r="A68" s="78"/>
      <c r="B68" s="67" t="s">
        <v>216</v>
      </c>
      <c r="C68" s="80"/>
      <c r="D68" s="86"/>
      <c r="E68" s="86"/>
      <c r="F68" s="82"/>
      <c r="G68" s="82"/>
      <c r="H68" s="82"/>
      <c r="I68" s="82"/>
      <c r="J68" s="82"/>
    </row>
    <row r="69" spans="1:10" s="84" customFormat="1" ht="11">
      <c r="A69" s="99" t="s">
        <v>7</v>
      </c>
      <c r="B69" s="100" t="s">
        <v>182</v>
      </c>
      <c r="C69" s="99">
        <v>1975</v>
      </c>
      <c r="D69" s="100" t="s">
        <v>146</v>
      </c>
      <c r="E69" s="100">
        <v>20</v>
      </c>
      <c r="F69" s="100">
        <v>20</v>
      </c>
      <c r="G69" s="100">
        <v>20</v>
      </c>
      <c r="H69" s="100">
        <v>17</v>
      </c>
      <c r="I69" s="100"/>
      <c r="J69" s="100">
        <f>SUM(E69:I69)</f>
        <v>77</v>
      </c>
    </row>
    <row r="70" spans="1:10" s="84" customFormat="1" ht="11">
      <c r="A70" s="99" t="s">
        <v>8</v>
      </c>
      <c r="B70" s="100" t="s">
        <v>191</v>
      </c>
      <c r="C70" s="99">
        <v>1984</v>
      </c>
      <c r="D70" s="100" t="s">
        <v>146</v>
      </c>
      <c r="E70" s="100">
        <v>15</v>
      </c>
      <c r="F70" s="100">
        <v>17</v>
      </c>
      <c r="G70" s="100">
        <v>17</v>
      </c>
      <c r="H70" s="100">
        <v>15</v>
      </c>
      <c r="I70" s="100"/>
      <c r="J70" s="100">
        <f>SUM(E70:I70)</f>
        <v>64</v>
      </c>
    </row>
    <row r="71" spans="1:10" s="84" customFormat="1" ht="11">
      <c r="A71" s="99" t="s">
        <v>10</v>
      </c>
      <c r="B71" s="100" t="s">
        <v>218</v>
      </c>
      <c r="C71" s="99">
        <v>2003</v>
      </c>
      <c r="D71" s="100" t="s">
        <v>146</v>
      </c>
      <c r="E71" s="100">
        <v>13</v>
      </c>
      <c r="F71" s="100"/>
      <c r="G71" s="100"/>
      <c r="H71" s="100">
        <v>13</v>
      </c>
      <c r="I71" s="100"/>
      <c r="J71" s="100">
        <f>SUM(E71:I71)</f>
        <v>26</v>
      </c>
    </row>
    <row r="72" spans="1:10" s="84" customFormat="1" ht="11">
      <c r="A72" s="102" t="s">
        <v>12</v>
      </c>
      <c r="B72" s="103" t="s">
        <v>95</v>
      </c>
      <c r="C72" s="102">
        <v>1987</v>
      </c>
      <c r="D72" s="103" t="s">
        <v>49</v>
      </c>
      <c r="E72" s="103"/>
      <c r="F72" s="103"/>
      <c r="G72" s="103"/>
      <c r="H72" s="103">
        <v>20</v>
      </c>
      <c r="I72" s="103"/>
      <c r="J72" s="103">
        <f>SUM(E72:I72)</f>
        <v>20</v>
      </c>
    </row>
    <row r="73" spans="1:10" s="101" customFormat="1" ht="11">
      <c r="A73" s="102" t="s">
        <v>13</v>
      </c>
      <c r="B73" s="103" t="s">
        <v>217</v>
      </c>
      <c r="C73" s="102">
        <v>1973</v>
      </c>
      <c r="D73" s="103" t="s">
        <v>146</v>
      </c>
      <c r="E73" s="103">
        <v>17</v>
      </c>
      <c r="F73" s="103"/>
      <c r="G73" s="103"/>
      <c r="H73" s="103"/>
      <c r="I73" s="103"/>
      <c r="J73" s="103">
        <f>SUM(E73:I73)</f>
        <v>17</v>
      </c>
    </row>
    <row r="74" spans="1:10" s="81" customFormat="1">
      <c r="A74" s="78"/>
      <c r="B74" s="82"/>
      <c r="C74" s="85"/>
      <c r="D74" s="82"/>
      <c r="E74" s="82"/>
      <c r="F74" s="82"/>
      <c r="G74" s="82"/>
      <c r="H74" s="82"/>
      <c r="I74" s="82"/>
      <c r="J74" s="82"/>
    </row>
    <row r="75" spans="1:10" s="81" customFormat="1">
      <c r="A75" s="78"/>
      <c r="B75" s="67" t="s">
        <v>219</v>
      </c>
      <c r="C75" s="80"/>
      <c r="D75" s="86"/>
      <c r="E75" s="82"/>
      <c r="F75" s="82"/>
      <c r="G75" s="82"/>
      <c r="H75" s="82"/>
      <c r="I75" s="82"/>
      <c r="J75" s="82"/>
    </row>
    <row r="76" spans="1:10" s="84" customFormat="1" ht="11">
      <c r="A76" s="99" t="s">
        <v>7</v>
      </c>
      <c r="B76" s="100" t="s">
        <v>72</v>
      </c>
      <c r="C76" s="99">
        <v>1959</v>
      </c>
      <c r="D76" s="100" t="s">
        <v>53</v>
      </c>
      <c r="E76" s="100">
        <v>17</v>
      </c>
      <c r="F76" s="100">
        <v>8</v>
      </c>
      <c r="G76" s="100">
        <v>15</v>
      </c>
      <c r="H76" s="100">
        <v>20</v>
      </c>
      <c r="I76" s="100"/>
      <c r="J76" s="100">
        <f t="shared" ref="J76:J97" si="3">SUM(E76:I76)</f>
        <v>60</v>
      </c>
    </row>
    <row r="77" spans="1:10" s="84" customFormat="1" ht="11">
      <c r="A77" s="99" t="s">
        <v>8</v>
      </c>
      <c r="B77" s="100" t="s">
        <v>203</v>
      </c>
      <c r="C77" s="99">
        <v>1984</v>
      </c>
      <c r="D77" s="100" t="s">
        <v>169</v>
      </c>
      <c r="E77" s="100">
        <v>15</v>
      </c>
      <c r="F77" s="100">
        <v>15</v>
      </c>
      <c r="G77" s="100">
        <v>17</v>
      </c>
      <c r="H77" s="100">
        <v>6</v>
      </c>
      <c r="I77" s="100"/>
      <c r="J77" s="100">
        <f t="shared" si="3"/>
        <v>53</v>
      </c>
    </row>
    <row r="78" spans="1:10" s="84" customFormat="1" ht="11">
      <c r="A78" s="99" t="s">
        <v>10</v>
      </c>
      <c r="B78" s="100" t="s">
        <v>220</v>
      </c>
      <c r="C78" s="99">
        <v>1980</v>
      </c>
      <c r="D78" s="100" t="s">
        <v>169</v>
      </c>
      <c r="E78" s="100">
        <v>20</v>
      </c>
      <c r="F78" s="100">
        <v>20</v>
      </c>
      <c r="G78" s="100">
        <v>13</v>
      </c>
      <c r="H78" s="100"/>
      <c r="I78" s="100"/>
      <c r="J78" s="100">
        <f t="shared" si="3"/>
        <v>53</v>
      </c>
    </row>
    <row r="79" spans="1:10" s="84" customFormat="1" ht="11">
      <c r="A79" s="102" t="s">
        <v>12</v>
      </c>
      <c r="B79" s="103" t="s">
        <v>183</v>
      </c>
      <c r="C79" s="102">
        <v>1977</v>
      </c>
      <c r="D79" s="103" t="s">
        <v>146</v>
      </c>
      <c r="E79" s="103">
        <v>13</v>
      </c>
      <c r="F79" s="103">
        <v>11</v>
      </c>
      <c r="G79" s="103">
        <v>20</v>
      </c>
      <c r="H79" s="103">
        <v>8</v>
      </c>
      <c r="I79" s="103"/>
      <c r="J79" s="103">
        <f t="shared" si="3"/>
        <v>52</v>
      </c>
    </row>
    <row r="80" spans="1:10" s="84" customFormat="1" ht="11">
      <c r="A80" s="102" t="s">
        <v>13</v>
      </c>
      <c r="B80" s="103" t="s">
        <v>75</v>
      </c>
      <c r="C80" s="102">
        <v>1964</v>
      </c>
      <c r="D80" s="103" t="s">
        <v>49</v>
      </c>
      <c r="E80" s="103">
        <v>7</v>
      </c>
      <c r="F80" s="103">
        <v>17</v>
      </c>
      <c r="G80" s="103">
        <v>10</v>
      </c>
      <c r="H80" s="103">
        <v>17</v>
      </c>
      <c r="I80" s="103"/>
      <c r="J80" s="103">
        <f t="shared" si="3"/>
        <v>51</v>
      </c>
    </row>
    <row r="81" spans="1:10" s="84" customFormat="1" ht="11">
      <c r="A81" s="102" t="s">
        <v>16</v>
      </c>
      <c r="B81" s="103" t="s">
        <v>145</v>
      </c>
      <c r="C81" s="102">
        <v>1974</v>
      </c>
      <c r="D81" s="103" t="s">
        <v>146</v>
      </c>
      <c r="E81" s="103">
        <v>10</v>
      </c>
      <c r="F81" s="103">
        <v>13</v>
      </c>
      <c r="G81" s="103"/>
      <c r="H81" s="103"/>
      <c r="I81" s="103"/>
      <c r="J81" s="103">
        <f t="shared" si="3"/>
        <v>23</v>
      </c>
    </row>
    <row r="82" spans="1:10" s="84" customFormat="1" ht="11">
      <c r="A82" s="102" t="s">
        <v>18</v>
      </c>
      <c r="B82" s="103" t="s">
        <v>247</v>
      </c>
      <c r="C82" s="102">
        <v>1982</v>
      </c>
      <c r="D82" s="103" t="s">
        <v>239</v>
      </c>
      <c r="E82" s="103"/>
      <c r="F82" s="103"/>
      <c r="G82" s="103">
        <v>11</v>
      </c>
      <c r="H82" s="103">
        <v>11</v>
      </c>
      <c r="I82" s="103"/>
      <c r="J82" s="103">
        <f t="shared" si="3"/>
        <v>22</v>
      </c>
    </row>
    <row r="83" spans="1:10" s="84" customFormat="1" ht="11">
      <c r="A83" s="102" t="s">
        <v>20</v>
      </c>
      <c r="B83" s="103" t="s">
        <v>249</v>
      </c>
      <c r="C83" s="102">
        <v>1994</v>
      </c>
      <c r="D83" s="103" t="s">
        <v>239</v>
      </c>
      <c r="E83" s="103"/>
      <c r="F83" s="103"/>
      <c r="G83" s="103">
        <v>6</v>
      </c>
      <c r="H83" s="103">
        <v>13</v>
      </c>
      <c r="I83" s="103"/>
      <c r="J83" s="103">
        <f t="shared" si="3"/>
        <v>19</v>
      </c>
    </row>
    <row r="84" spans="1:10" s="84" customFormat="1" ht="11">
      <c r="A84" s="102" t="s">
        <v>21</v>
      </c>
      <c r="B84" s="103" t="s">
        <v>192</v>
      </c>
      <c r="C84" s="102">
        <v>1969</v>
      </c>
      <c r="D84" s="103" t="s">
        <v>146</v>
      </c>
      <c r="E84" s="103">
        <v>6</v>
      </c>
      <c r="F84" s="103">
        <v>6</v>
      </c>
      <c r="G84" s="103"/>
      <c r="H84" s="103">
        <v>7</v>
      </c>
      <c r="I84" s="103"/>
      <c r="J84" s="103">
        <f t="shared" si="3"/>
        <v>19</v>
      </c>
    </row>
    <row r="85" spans="1:10" s="84" customFormat="1" ht="11">
      <c r="A85" s="102" t="s">
        <v>22</v>
      </c>
      <c r="B85" s="103" t="s">
        <v>200</v>
      </c>
      <c r="C85" s="102">
        <v>1961</v>
      </c>
      <c r="D85" s="103" t="s">
        <v>146</v>
      </c>
      <c r="E85" s="103">
        <v>11</v>
      </c>
      <c r="F85" s="103"/>
      <c r="G85" s="103">
        <v>8</v>
      </c>
      <c r="H85" s="103"/>
      <c r="I85" s="103"/>
      <c r="J85" s="103">
        <f t="shared" si="3"/>
        <v>19</v>
      </c>
    </row>
    <row r="86" spans="1:10" s="84" customFormat="1" ht="11">
      <c r="A86" s="102" t="s">
        <v>23</v>
      </c>
      <c r="B86" s="103" t="s">
        <v>167</v>
      </c>
      <c r="C86" s="102">
        <v>1973</v>
      </c>
      <c r="D86" s="103" t="s">
        <v>51</v>
      </c>
      <c r="E86" s="103">
        <v>8</v>
      </c>
      <c r="F86" s="103">
        <v>10</v>
      </c>
      <c r="G86" s="103"/>
      <c r="H86" s="103"/>
      <c r="I86" s="103"/>
      <c r="J86" s="103">
        <f t="shared" si="3"/>
        <v>18</v>
      </c>
    </row>
    <row r="87" spans="1:10" s="84" customFormat="1" ht="11">
      <c r="A87" s="102" t="s">
        <v>24</v>
      </c>
      <c r="B87" s="103" t="s">
        <v>168</v>
      </c>
      <c r="C87" s="102">
        <v>1980</v>
      </c>
      <c r="D87" s="103" t="s">
        <v>146</v>
      </c>
      <c r="E87" s="103">
        <v>9</v>
      </c>
      <c r="F87" s="103">
        <v>9</v>
      </c>
      <c r="G87" s="103"/>
      <c r="H87" s="103"/>
      <c r="I87" s="103"/>
      <c r="J87" s="103">
        <f t="shared" si="3"/>
        <v>18</v>
      </c>
    </row>
    <row r="88" spans="1:10" s="84" customFormat="1" ht="11">
      <c r="A88" s="102" t="s">
        <v>25</v>
      </c>
      <c r="B88" s="103" t="s">
        <v>144</v>
      </c>
      <c r="C88" s="102">
        <v>1984</v>
      </c>
      <c r="D88" s="103" t="s">
        <v>49</v>
      </c>
      <c r="E88" s="103"/>
      <c r="F88" s="103">
        <v>5</v>
      </c>
      <c r="G88" s="103">
        <v>7</v>
      </c>
      <c r="H88" s="103">
        <v>4</v>
      </c>
      <c r="I88" s="103"/>
      <c r="J88" s="103">
        <f t="shared" si="3"/>
        <v>16</v>
      </c>
    </row>
    <row r="89" spans="1:10" s="84" customFormat="1" ht="11">
      <c r="A89" s="102" t="s">
        <v>26</v>
      </c>
      <c r="B89" s="103" t="s">
        <v>260</v>
      </c>
      <c r="C89" s="102">
        <v>1979</v>
      </c>
      <c r="D89" s="103" t="s">
        <v>239</v>
      </c>
      <c r="E89" s="103"/>
      <c r="F89" s="103"/>
      <c r="G89" s="103"/>
      <c r="H89" s="103">
        <v>15</v>
      </c>
      <c r="I89" s="103"/>
      <c r="J89" s="103">
        <f t="shared" si="3"/>
        <v>15</v>
      </c>
    </row>
    <row r="90" spans="1:10" s="84" customFormat="1" ht="11">
      <c r="A90" s="102" t="s">
        <v>28</v>
      </c>
      <c r="B90" s="103" t="s">
        <v>195</v>
      </c>
      <c r="C90" s="102">
        <v>1992</v>
      </c>
      <c r="D90" s="103" t="s">
        <v>146</v>
      </c>
      <c r="E90" s="103">
        <v>5</v>
      </c>
      <c r="F90" s="103">
        <v>7</v>
      </c>
      <c r="G90" s="103"/>
      <c r="H90" s="103"/>
      <c r="I90" s="103"/>
      <c r="J90" s="103">
        <f t="shared" si="3"/>
        <v>12</v>
      </c>
    </row>
    <row r="91" spans="1:10" s="84" customFormat="1" ht="11">
      <c r="A91" s="102" t="s">
        <v>153</v>
      </c>
      <c r="B91" s="103" t="s">
        <v>261</v>
      </c>
      <c r="C91" s="102">
        <v>1990</v>
      </c>
      <c r="D91" s="103" t="s">
        <v>239</v>
      </c>
      <c r="E91" s="103"/>
      <c r="F91" s="103"/>
      <c r="G91" s="103"/>
      <c r="H91" s="103">
        <v>10</v>
      </c>
      <c r="I91" s="103"/>
      <c r="J91" s="103">
        <f t="shared" si="3"/>
        <v>10</v>
      </c>
    </row>
    <row r="92" spans="1:10" s="84" customFormat="1" ht="11">
      <c r="A92" s="102" t="s">
        <v>149</v>
      </c>
      <c r="B92" s="103" t="s">
        <v>262</v>
      </c>
      <c r="C92" s="102">
        <v>1986</v>
      </c>
      <c r="D92" s="103" t="s">
        <v>239</v>
      </c>
      <c r="E92" s="103"/>
      <c r="F92" s="103"/>
      <c r="G92" s="103"/>
      <c r="H92" s="103">
        <v>9</v>
      </c>
      <c r="I92" s="103"/>
      <c r="J92" s="103">
        <f t="shared" si="3"/>
        <v>9</v>
      </c>
    </row>
    <row r="93" spans="1:10" s="84" customFormat="1" ht="11">
      <c r="A93" s="102" t="s">
        <v>150</v>
      </c>
      <c r="B93" s="103" t="s">
        <v>248</v>
      </c>
      <c r="C93" s="102">
        <v>1996</v>
      </c>
      <c r="D93" s="103" t="s">
        <v>239</v>
      </c>
      <c r="E93" s="103"/>
      <c r="F93" s="103"/>
      <c r="G93" s="103">
        <v>9</v>
      </c>
      <c r="H93" s="103"/>
      <c r="I93" s="103"/>
      <c r="J93" s="103">
        <f t="shared" si="3"/>
        <v>9</v>
      </c>
    </row>
    <row r="94" spans="1:10" s="84" customFormat="1" ht="11">
      <c r="A94" s="102" t="s">
        <v>162</v>
      </c>
      <c r="B94" s="103" t="s">
        <v>263</v>
      </c>
      <c r="C94" s="102">
        <v>1968</v>
      </c>
      <c r="D94" s="103" t="s">
        <v>239</v>
      </c>
      <c r="E94" s="103"/>
      <c r="F94" s="103"/>
      <c r="G94" s="103"/>
      <c r="H94" s="103">
        <v>5</v>
      </c>
      <c r="I94" s="103"/>
      <c r="J94" s="103">
        <f t="shared" si="3"/>
        <v>5</v>
      </c>
    </row>
    <row r="95" spans="1:10" s="84" customFormat="1" ht="11">
      <c r="A95" s="102" t="s">
        <v>237</v>
      </c>
      <c r="B95" s="103" t="s">
        <v>221</v>
      </c>
      <c r="C95" s="102">
        <v>1964</v>
      </c>
      <c r="D95" s="103" t="s">
        <v>51</v>
      </c>
      <c r="E95" s="103">
        <v>4</v>
      </c>
      <c r="F95" s="103"/>
      <c r="G95" s="103"/>
      <c r="H95" s="103"/>
      <c r="I95" s="103"/>
      <c r="J95" s="103">
        <f t="shared" si="3"/>
        <v>4</v>
      </c>
    </row>
    <row r="96" spans="1:10" s="84" customFormat="1" ht="11">
      <c r="A96" s="102" t="s">
        <v>266</v>
      </c>
      <c r="B96" s="103" t="s">
        <v>264</v>
      </c>
      <c r="C96" s="102">
        <v>1975</v>
      </c>
      <c r="D96" s="103" t="s">
        <v>146</v>
      </c>
      <c r="E96" s="103"/>
      <c r="F96" s="103"/>
      <c r="G96" s="103"/>
      <c r="H96" s="103">
        <v>3</v>
      </c>
      <c r="I96" s="103"/>
      <c r="J96" s="103">
        <f t="shared" si="3"/>
        <v>3</v>
      </c>
    </row>
    <row r="97" spans="1:10" s="84" customFormat="1" ht="11">
      <c r="A97" s="102" t="s">
        <v>251</v>
      </c>
      <c r="B97" s="103" t="s">
        <v>265</v>
      </c>
      <c r="C97" s="102">
        <v>1975</v>
      </c>
      <c r="D97" s="103" t="s">
        <v>239</v>
      </c>
      <c r="E97" s="103"/>
      <c r="F97" s="103"/>
      <c r="G97" s="103"/>
      <c r="H97" s="103">
        <v>2</v>
      </c>
      <c r="I97" s="103"/>
      <c r="J97" s="103">
        <f t="shared" si="3"/>
        <v>2</v>
      </c>
    </row>
    <row r="98" spans="1:10" s="81" customFormat="1">
      <c r="A98" s="78"/>
      <c r="B98" s="82"/>
      <c r="C98" s="85"/>
      <c r="D98" s="82"/>
      <c r="E98" s="82"/>
      <c r="F98" s="82"/>
      <c r="G98" s="82"/>
      <c r="H98" s="82"/>
      <c r="I98" s="82"/>
      <c r="J98" s="82"/>
    </row>
    <row r="99" spans="1:10" s="81" customFormat="1" ht="12.75" customHeight="1">
      <c r="A99" s="78"/>
      <c r="B99" s="67" t="s">
        <v>222</v>
      </c>
      <c r="C99" s="80"/>
      <c r="D99" s="82"/>
      <c r="E99" s="82"/>
      <c r="F99" s="82"/>
      <c r="G99" s="82"/>
      <c r="H99" s="82"/>
      <c r="I99" s="82"/>
      <c r="J99" s="82"/>
    </row>
    <row r="100" spans="1:10" s="101" customFormat="1" ht="11">
      <c r="A100" s="99" t="s">
        <v>7</v>
      </c>
      <c r="B100" s="106" t="s">
        <v>165</v>
      </c>
      <c r="C100" s="107">
        <v>2003</v>
      </c>
      <c r="D100" s="100" t="s">
        <v>169</v>
      </c>
      <c r="E100" s="100">
        <v>17</v>
      </c>
      <c r="F100" s="100">
        <v>20</v>
      </c>
      <c r="G100" s="100">
        <v>20</v>
      </c>
      <c r="H100" s="100">
        <v>20</v>
      </c>
      <c r="I100" s="100"/>
      <c r="J100" s="100">
        <f>SUM(E100:I100)</f>
        <v>77</v>
      </c>
    </row>
    <row r="101" spans="1:10" s="101" customFormat="1" ht="11">
      <c r="A101" s="99" t="s">
        <v>8</v>
      </c>
      <c r="B101" s="106" t="s">
        <v>105</v>
      </c>
      <c r="C101" s="107">
        <v>2001</v>
      </c>
      <c r="D101" s="100" t="s">
        <v>51</v>
      </c>
      <c r="E101" s="100">
        <v>20</v>
      </c>
      <c r="F101" s="100">
        <v>17</v>
      </c>
      <c r="G101" s="100"/>
      <c r="H101" s="100"/>
      <c r="I101" s="100"/>
      <c r="J101" s="100">
        <f>SUM(E101:I101)</f>
        <v>37</v>
      </c>
    </row>
    <row r="102" spans="1:10" s="81" customFormat="1">
      <c r="A102" s="78"/>
      <c r="B102" s="82"/>
      <c r="C102" s="82"/>
      <c r="D102" s="82"/>
      <c r="E102" s="82"/>
      <c r="F102" s="82"/>
      <c r="G102" s="82"/>
      <c r="H102" s="82"/>
      <c r="I102" s="82"/>
      <c r="J102" s="82"/>
    </row>
    <row r="103" spans="1:10" s="81" customFormat="1">
      <c r="A103" s="78"/>
      <c r="B103" s="67" t="s">
        <v>223</v>
      </c>
      <c r="C103" s="79"/>
      <c r="D103" s="82"/>
      <c r="E103" s="82"/>
      <c r="F103" s="82"/>
      <c r="G103" s="82"/>
      <c r="H103" s="82"/>
      <c r="I103" s="82"/>
      <c r="J103" s="82"/>
    </row>
    <row r="104" spans="1:10" s="87" customFormat="1" ht="11">
      <c r="A104" s="99" t="s">
        <v>7</v>
      </c>
      <c r="B104" s="100" t="s">
        <v>185</v>
      </c>
      <c r="C104" s="99">
        <v>1952</v>
      </c>
      <c r="D104" s="100" t="s">
        <v>84</v>
      </c>
      <c r="E104" s="100">
        <v>17</v>
      </c>
      <c r="F104" s="114">
        <v>15</v>
      </c>
      <c r="G104" s="100">
        <v>11</v>
      </c>
      <c r="H104" s="100">
        <v>15</v>
      </c>
      <c r="I104" s="100"/>
      <c r="J104" s="100">
        <f t="shared" ref="J104:J112" si="4">SUM(E104:I104)</f>
        <v>58</v>
      </c>
    </row>
    <row r="105" spans="1:10" s="87" customFormat="1" ht="11">
      <c r="A105" s="99" t="s">
        <v>8</v>
      </c>
      <c r="B105" s="106" t="s">
        <v>76</v>
      </c>
      <c r="C105" s="107">
        <v>1951</v>
      </c>
      <c r="D105" s="108" t="s">
        <v>84</v>
      </c>
      <c r="E105" s="100">
        <v>13</v>
      </c>
      <c r="F105" s="100">
        <v>10</v>
      </c>
      <c r="G105" s="100">
        <v>13</v>
      </c>
      <c r="H105" s="100">
        <v>20</v>
      </c>
      <c r="I105" s="100"/>
      <c r="J105" s="100">
        <f t="shared" si="4"/>
        <v>56</v>
      </c>
    </row>
    <row r="106" spans="1:10" s="87" customFormat="1" ht="11">
      <c r="A106" s="99" t="s">
        <v>10</v>
      </c>
      <c r="B106" s="106" t="s">
        <v>32</v>
      </c>
      <c r="C106" s="107">
        <v>1964</v>
      </c>
      <c r="D106" s="108" t="s">
        <v>49</v>
      </c>
      <c r="E106" s="100"/>
      <c r="F106" s="100">
        <v>20</v>
      </c>
      <c r="G106" s="100">
        <v>15</v>
      </c>
      <c r="H106" s="100">
        <v>17</v>
      </c>
      <c r="I106" s="100"/>
      <c r="J106" s="100">
        <f t="shared" si="4"/>
        <v>52</v>
      </c>
    </row>
    <row r="107" spans="1:10" s="87" customFormat="1" ht="11">
      <c r="A107" s="102" t="s">
        <v>12</v>
      </c>
      <c r="B107" s="109" t="s">
        <v>99</v>
      </c>
      <c r="C107" s="110">
        <v>1961</v>
      </c>
      <c r="D107" s="111" t="s">
        <v>49</v>
      </c>
      <c r="E107" s="103"/>
      <c r="F107" s="103">
        <v>17</v>
      </c>
      <c r="G107" s="103">
        <v>17</v>
      </c>
      <c r="H107" s="103">
        <v>13</v>
      </c>
      <c r="I107" s="103"/>
      <c r="J107" s="103">
        <f t="shared" si="4"/>
        <v>47</v>
      </c>
    </row>
    <row r="108" spans="1:10" s="87" customFormat="1" ht="11">
      <c r="A108" s="102" t="s">
        <v>13</v>
      </c>
      <c r="B108" s="103" t="s">
        <v>71</v>
      </c>
      <c r="C108" s="102">
        <v>1954</v>
      </c>
      <c r="D108" s="103" t="s">
        <v>53</v>
      </c>
      <c r="E108" s="103">
        <v>11</v>
      </c>
      <c r="F108" s="104">
        <v>11</v>
      </c>
      <c r="G108" s="103"/>
      <c r="H108" s="103">
        <v>11</v>
      </c>
      <c r="I108" s="103"/>
      <c r="J108" s="103">
        <f t="shared" si="4"/>
        <v>33</v>
      </c>
    </row>
    <row r="109" spans="1:10" s="87" customFormat="1" ht="11">
      <c r="A109" s="102" t="s">
        <v>16</v>
      </c>
      <c r="B109" s="103" t="s">
        <v>30</v>
      </c>
      <c r="C109" s="102">
        <v>1947</v>
      </c>
      <c r="D109" s="103" t="s">
        <v>84</v>
      </c>
      <c r="E109" s="103">
        <v>15</v>
      </c>
      <c r="F109" s="103">
        <v>13</v>
      </c>
      <c r="G109" s="103"/>
      <c r="H109" s="103"/>
      <c r="I109" s="103"/>
      <c r="J109" s="103">
        <f t="shared" si="4"/>
        <v>28</v>
      </c>
    </row>
    <row r="110" spans="1:10" s="87" customFormat="1" ht="11">
      <c r="A110" s="102" t="s">
        <v>18</v>
      </c>
      <c r="B110" s="109" t="s">
        <v>35</v>
      </c>
      <c r="C110" s="110">
        <v>1961</v>
      </c>
      <c r="D110" s="111" t="s">
        <v>15</v>
      </c>
      <c r="E110" s="103"/>
      <c r="F110" s="103"/>
      <c r="G110" s="103">
        <v>20</v>
      </c>
      <c r="H110" s="103"/>
      <c r="I110" s="100"/>
      <c r="J110" s="103">
        <f t="shared" si="4"/>
        <v>20</v>
      </c>
    </row>
    <row r="111" spans="1:10" s="87" customFormat="1" ht="11">
      <c r="A111" s="102" t="s">
        <v>18</v>
      </c>
      <c r="B111" s="103" t="s">
        <v>166</v>
      </c>
      <c r="C111" s="102">
        <v>1956</v>
      </c>
      <c r="D111" s="103" t="s">
        <v>84</v>
      </c>
      <c r="E111" s="103">
        <v>20</v>
      </c>
      <c r="F111" s="103"/>
      <c r="G111" s="103"/>
      <c r="H111" s="103"/>
      <c r="I111" s="103"/>
      <c r="J111" s="103">
        <f t="shared" si="4"/>
        <v>20</v>
      </c>
    </row>
    <row r="112" spans="1:10" s="87" customFormat="1" ht="11">
      <c r="A112" s="102" t="s">
        <v>21</v>
      </c>
      <c r="B112" s="103" t="s">
        <v>56</v>
      </c>
      <c r="C112" s="102">
        <v>1961</v>
      </c>
      <c r="D112" s="103" t="s">
        <v>53</v>
      </c>
      <c r="E112" s="103"/>
      <c r="F112" s="104"/>
      <c r="G112" s="103">
        <v>10</v>
      </c>
      <c r="H112" s="103"/>
      <c r="I112" s="103"/>
      <c r="J112" s="103">
        <f t="shared" si="4"/>
        <v>10</v>
      </c>
    </row>
    <row r="113" spans="1:10" s="81" customFormat="1" ht="12.75" customHeight="1">
      <c r="A113" s="78"/>
      <c r="B113" s="82"/>
      <c r="C113" s="85"/>
      <c r="D113" s="82"/>
      <c r="E113" s="82"/>
      <c r="F113" s="82"/>
      <c r="G113" s="82"/>
      <c r="H113" s="82"/>
      <c r="I113" s="82"/>
      <c r="J113" s="82"/>
    </row>
    <row r="114" spans="1:10" s="81" customFormat="1">
      <c r="A114" s="78"/>
      <c r="B114" s="67" t="s">
        <v>224</v>
      </c>
      <c r="C114" s="80"/>
      <c r="D114" s="82"/>
      <c r="E114" s="82"/>
      <c r="F114" s="82"/>
      <c r="G114" s="82"/>
      <c r="H114" s="82"/>
      <c r="I114" s="82"/>
      <c r="J114" s="82"/>
    </row>
    <row r="115" spans="1:10" s="101" customFormat="1" ht="11">
      <c r="A115" s="99" t="s">
        <v>7</v>
      </c>
      <c r="B115" s="106" t="s">
        <v>137</v>
      </c>
      <c r="C115" s="107">
        <v>1972</v>
      </c>
      <c r="D115" s="108" t="s">
        <v>53</v>
      </c>
      <c r="E115" s="100">
        <v>17</v>
      </c>
      <c r="F115" s="100">
        <v>20</v>
      </c>
      <c r="G115" s="100">
        <v>15</v>
      </c>
      <c r="H115" s="100">
        <v>15</v>
      </c>
      <c r="I115" s="100"/>
      <c r="J115" s="100">
        <f>SUM(E115:I115)</f>
        <v>67</v>
      </c>
    </row>
    <row r="116" spans="1:10" s="101" customFormat="1" ht="11">
      <c r="A116" s="99" t="s">
        <v>8</v>
      </c>
      <c r="B116" s="106" t="s">
        <v>69</v>
      </c>
      <c r="C116" s="99">
        <v>1970</v>
      </c>
      <c r="D116" s="100" t="s">
        <v>51</v>
      </c>
      <c r="E116" s="100">
        <v>20</v>
      </c>
      <c r="F116" s="100"/>
      <c r="G116" s="100">
        <v>17</v>
      </c>
      <c r="H116" s="100">
        <v>17</v>
      </c>
      <c r="I116" s="100"/>
      <c r="J116" s="100">
        <f>SUM(E116:I116)</f>
        <v>54</v>
      </c>
    </row>
    <row r="117" spans="1:10" s="101" customFormat="1" ht="11">
      <c r="A117" s="99" t="s">
        <v>10</v>
      </c>
      <c r="B117" s="106" t="s">
        <v>100</v>
      </c>
      <c r="C117" s="99">
        <v>1968</v>
      </c>
      <c r="D117" s="100" t="s">
        <v>84</v>
      </c>
      <c r="E117" s="100"/>
      <c r="F117" s="100"/>
      <c r="G117" s="100">
        <v>20</v>
      </c>
      <c r="H117" s="100">
        <v>20</v>
      </c>
      <c r="I117" s="100"/>
      <c r="J117" s="100">
        <f>SUM(E117:I117)</f>
        <v>40</v>
      </c>
    </row>
    <row r="118" spans="1:10" s="101" customFormat="1" ht="11">
      <c r="A118" s="102" t="s">
        <v>12</v>
      </c>
      <c r="B118" s="109" t="s">
        <v>267</v>
      </c>
      <c r="C118" s="102">
        <v>1968</v>
      </c>
      <c r="D118" s="103" t="s">
        <v>84</v>
      </c>
      <c r="E118" s="103"/>
      <c r="F118" s="103"/>
      <c r="G118" s="103"/>
      <c r="H118" s="103">
        <v>13</v>
      </c>
      <c r="I118" s="103"/>
      <c r="J118" s="103">
        <f>SUM(E118:I118)</f>
        <v>13</v>
      </c>
    </row>
    <row r="119" spans="1:10" s="81" customFormat="1">
      <c r="A119" s="78"/>
      <c r="B119" s="82"/>
      <c r="C119" s="85"/>
      <c r="D119" s="82"/>
      <c r="E119" s="82"/>
      <c r="F119" s="82"/>
      <c r="G119" s="82"/>
      <c r="H119" s="82"/>
      <c r="I119" s="82"/>
      <c r="J119" s="82"/>
    </row>
    <row r="120" spans="1:10" s="81" customFormat="1">
      <c r="A120" s="78"/>
      <c r="B120" s="67" t="s">
        <v>225</v>
      </c>
      <c r="C120" s="80"/>
      <c r="D120" s="82"/>
      <c r="E120" s="82"/>
      <c r="F120" s="82"/>
      <c r="G120" s="82"/>
      <c r="H120" s="82"/>
      <c r="I120" s="82"/>
      <c r="J120" s="82"/>
    </row>
    <row r="121" spans="1:10" s="84" customFormat="1" ht="11">
      <c r="A121" s="99" t="s">
        <v>7</v>
      </c>
      <c r="B121" s="106" t="s">
        <v>77</v>
      </c>
      <c r="C121" s="99">
        <v>1979</v>
      </c>
      <c r="D121" s="100" t="s">
        <v>84</v>
      </c>
      <c r="E121" s="100">
        <v>17</v>
      </c>
      <c r="F121" s="100">
        <v>20</v>
      </c>
      <c r="G121" s="100">
        <v>20</v>
      </c>
      <c r="H121" s="100">
        <v>17</v>
      </c>
      <c r="I121" s="100"/>
      <c r="J121" s="100">
        <f>SUM(E121:I121)</f>
        <v>74</v>
      </c>
    </row>
    <row r="122" spans="1:10" s="84" customFormat="1" ht="11">
      <c r="A122" s="99" t="s">
        <v>8</v>
      </c>
      <c r="B122" s="106" t="s">
        <v>147</v>
      </c>
      <c r="C122" s="99">
        <v>1976</v>
      </c>
      <c r="D122" s="100" t="s">
        <v>146</v>
      </c>
      <c r="E122" s="100">
        <v>15</v>
      </c>
      <c r="F122" s="100">
        <v>17</v>
      </c>
      <c r="G122" s="100"/>
      <c r="H122" s="100">
        <v>15</v>
      </c>
      <c r="I122" s="100"/>
      <c r="J122" s="100">
        <f>SUM(E122:I122)</f>
        <v>47</v>
      </c>
    </row>
    <row r="123" spans="1:10" s="84" customFormat="1" ht="11">
      <c r="A123" s="99" t="s">
        <v>10</v>
      </c>
      <c r="B123" s="106" t="s">
        <v>168</v>
      </c>
      <c r="C123" s="99">
        <v>1980</v>
      </c>
      <c r="D123" s="100" t="s">
        <v>146</v>
      </c>
      <c r="E123" s="100"/>
      <c r="F123" s="100"/>
      <c r="G123" s="100">
        <v>17</v>
      </c>
      <c r="H123" s="100">
        <v>13</v>
      </c>
      <c r="I123" s="100"/>
      <c r="J123" s="100">
        <f>SUM(E123:I123)</f>
        <v>30</v>
      </c>
    </row>
    <row r="124" spans="1:10" s="84" customFormat="1" ht="11">
      <c r="A124" s="102" t="s">
        <v>12</v>
      </c>
      <c r="B124" s="109" t="s">
        <v>85</v>
      </c>
      <c r="C124" s="110">
        <v>1986</v>
      </c>
      <c r="D124" s="111" t="s">
        <v>49</v>
      </c>
      <c r="E124" s="103"/>
      <c r="F124" s="103"/>
      <c r="G124" s="103"/>
      <c r="H124" s="103">
        <v>20</v>
      </c>
      <c r="I124" s="103"/>
      <c r="J124" s="103">
        <f>SUM(E124:I124)</f>
        <v>20</v>
      </c>
    </row>
    <row r="125" spans="1:10" s="84" customFormat="1" ht="11">
      <c r="A125" s="102" t="s">
        <v>13</v>
      </c>
      <c r="B125" s="109" t="s">
        <v>148</v>
      </c>
      <c r="C125" s="110">
        <v>1984</v>
      </c>
      <c r="D125" s="111" t="s">
        <v>51</v>
      </c>
      <c r="E125" s="103">
        <v>20</v>
      </c>
      <c r="F125" s="103"/>
      <c r="G125" s="103"/>
      <c r="H125" s="103"/>
      <c r="I125" s="103"/>
      <c r="J125" s="103">
        <f>SUM(E125:I125)</f>
        <v>20</v>
      </c>
    </row>
    <row r="126" spans="1:10" s="81" customFormat="1">
      <c r="A126" s="78"/>
      <c r="B126" s="82"/>
      <c r="C126" s="85"/>
      <c r="D126" s="82"/>
      <c r="E126" s="82"/>
      <c r="F126" s="82"/>
      <c r="G126" s="82"/>
      <c r="H126" s="82"/>
      <c r="I126" s="82"/>
      <c r="J126" s="82"/>
    </row>
    <row r="127" spans="1:10" s="81" customFormat="1">
      <c r="A127" s="78"/>
      <c r="B127" s="67" t="s">
        <v>226</v>
      </c>
      <c r="C127" s="80"/>
      <c r="D127" s="82"/>
      <c r="E127" s="82"/>
      <c r="F127" s="82"/>
      <c r="G127" s="82"/>
      <c r="H127" s="82"/>
      <c r="I127" s="82"/>
      <c r="J127" s="82"/>
    </row>
    <row r="128" spans="1:10" s="101" customFormat="1" ht="11">
      <c r="A128" s="99" t="s">
        <v>7</v>
      </c>
      <c r="B128" s="106" t="s">
        <v>250</v>
      </c>
      <c r="C128" s="107">
        <v>1995</v>
      </c>
      <c r="D128" s="100" t="s">
        <v>49</v>
      </c>
      <c r="E128" s="100"/>
      <c r="F128" s="100"/>
      <c r="G128" s="100">
        <v>17</v>
      </c>
      <c r="H128" s="100">
        <v>20</v>
      </c>
      <c r="I128" s="100"/>
      <c r="J128" s="100">
        <f>SUM(E128:I128)</f>
        <v>37</v>
      </c>
    </row>
    <row r="129" spans="1:11" s="101" customFormat="1" ht="11">
      <c r="A129" s="99" t="s">
        <v>8</v>
      </c>
      <c r="B129" s="106" t="s">
        <v>63</v>
      </c>
      <c r="C129" s="107">
        <v>1990</v>
      </c>
      <c r="D129" s="100" t="s">
        <v>49</v>
      </c>
      <c r="E129" s="100"/>
      <c r="F129" s="100"/>
      <c r="G129" s="100">
        <v>20</v>
      </c>
      <c r="H129" s="100"/>
      <c r="I129" s="100"/>
      <c r="J129" s="100">
        <f>SUM(E129:I129)</f>
        <v>20</v>
      </c>
    </row>
    <row r="130" spans="1:11" s="81" customFormat="1">
      <c r="A130" s="78"/>
      <c r="B130" s="82"/>
      <c r="C130" s="85"/>
      <c r="D130" s="82"/>
      <c r="E130" s="82"/>
      <c r="F130" s="82"/>
      <c r="G130" s="82"/>
      <c r="H130" s="82"/>
      <c r="I130" s="82"/>
      <c r="J130" s="82"/>
    </row>
    <row r="131" spans="1:11" s="81" customFormat="1">
      <c r="A131" s="78"/>
      <c r="B131" s="67" t="s">
        <v>227</v>
      </c>
      <c r="C131" s="80"/>
      <c r="D131" s="82"/>
      <c r="E131" s="82"/>
      <c r="F131" s="82"/>
      <c r="G131" s="82"/>
      <c r="H131" s="82"/>
      <c r="I131" s="82"/>
      <c r="J131" s="82"/>
    </row>
    <row r="132" spans="1:11" s="101" customFormat="1" ht="11">
      <c r="A132" s="99" t="s">
        <v>7</v>
      </c>
      <c r="B132" s="106" t="s">
        <v>74</v>
      </c>
      <c r="C132" s="107">
        <v>1997</v>
      </c>
      <c r="D132" s="100" t="s">
        <v>51</v>
      </c>
      <c r="E132" s="100">
        <v>20</v>
      </c>
      <c r="F132" s="100">
        <v>20</v>
      </c>
      <c r="G132" s="100">
        <v>17</v>
      </c>
      <c r="H132" s="100">
        <v>20</v>
      </c>
      <c r="I132" s="100"/>
      <c r="J132" s="100">
        <f>SUM(E132:I132)</f>
        <v>77</v>
      </c>
    </row>
    <row r="133" spans="1:11" s="101" customFormat="1" ht="11">
      <c r="A133" s="99" t="s">
        <v>8</v>
      </c>
      <c r="B133" s="106" t="s">
        <v>48</v>
      </c>
      <c r="C133" s="107">
        <v>1997</v>
      </c>
      <c r="D133" s="100" t="s">
        <v>51</v>
      </c>
      <c r="E133" s="100">
        <v>17</v>
      </c>
      <c r="F133" s="100">
        <v>15</v>
      </c>
      <c r="G133" s="100">
        <v>13</v>
      </c>
      <c r="H133" s="100">
        <v>15</v>
      </c>
      <c r="I133" s="100"/>
      <c r="J133" s="100">
        <f>SUM(E133:I133)</f>
        <v>60</v>
      </c>
    </row>
    <row r="134" spans="1:11" s="101" customFormat="1" ht="11">
      <c r="A134" s="99" t="s">
        <v>10</v>
      </c>
      <c r="B134" s="106" t="s">
        <v>54</v>
      </c>
      <c r="C134" s="107">
        <v>1997</v>
      </c>
      <c r="D134" s="100" t="s">
        <v>49</v>
      </c>
      <c r="E134" s="100"/>
      <c r="F134" s="100">
        <v>17</v>
      </c>
      <c r="G134" s="100">
        <v>15</v>
      </c>
      <c r="H134" s="100">
        <v>17</v>
      </c>
      <c r="I134" s="100"/>
      <c r="J134" s="100">
        <f>SUM(E134:I134)</f>
        <v>49</v>
      </c>
    </row>
    <row r="135" spans="1:11" s="101" customFormat="1" ht="11">
      <c r="A135" s="102" t="s">
        <v>12</v>
      </c>
      <c r="B135" s="109" t="s">
        <v>67</v>
      </c>
      <c r="C135" s="110">
        <v>2000</v>
      </c>
      <c r="D135" s="103" t="s">
        <v>15</v>
      </c>
      <c r="E135" s="103"/>
      <c r="F135" s="103"/>
      <c r="G135" s="103">
        <v>20</v>
      </c>
      <c r="H135" s="103"/>
      <c r="I135" s="103"/>
      <c r="J135" s="103">
        <f>SUM(E135:I135)</f>
        <v>20</v>
      </c>
    </row>
    <row r="136" spans="1:11" s="81" customFormat="1">
      <c r="A136" s="85"/>
      <c r="B136" s="88"/>
      <c r="C136" s="88"/>
      <c r="D136" s="89"/>
      <c r="E136" s="82"/>
      <c r="F136" s="82"/>
      <c r="G136" s="82"/>
      <c r="H136" s="82"/>
      <c r="I136" s="82"/>
      <c r="J136" s="82"/>
    </row>
    <row r="137" spans="1:11" s="81" customFormat="1">
      <c r="A137" s="85"/>
      <c r="B137" s="88"/>
      <c r="C137" s="88"/>
      <c r="D137" s="89"/>
      <c r="E137" s="82"/>
      <c r="F137" s="82"/>
      <c r="G137" s="82"/>
      <c r="H137" s="82"/>
      <c r="I137" s="82"/>
      <c r="J137" s="82"/>
    </row>
    <row r="138" spans="1:11" s="81" customFormat="1" ht="13" thickBot="1">
      <c r="A138" s="90"/>
      <c r="C138" s="91"/>
      <c r="J138" s="82"/>
    </row>
    <row r="139" spans="1:11" s="81" customFormat="1" ht="21" customHeight="1" thickBot="1">
      <c r="A139" s="117" t="s">
        <v>37</v>
      </c>
      <c r="B139" s="118"/>
      <c r="C139" s="118"/>
      <c r="D139" s="118"/>
      <c r="E139" s="118"/>
      <c r="F139" s="118"/>
      <c r="G139" s="118"/>
      <c r="H139" s="118"/>
      <c r="I139" s="118"/>
      <c r="J139" s="119"/>
    </row>
    <row r="140" spans="1:11" s="81" customFormat="1" ht="6" customHeight="1">
      <c r="A140" s="90"/>
      <c r="C140" s="91"/>
      <c r="J140" s="82"/>
    </row>
    <row r="141" spans="1:11" s="81" customFormat="1">
      <c r="A141" s="78"/>
      <c r="B141" s="98" t="s">
        <v>196</v>
      </c>
      <c r="C141" s="92"/>
      <c r="D141" s="93"/>
      <c r="E141" s="82"/>
      <c r="F141" s="82"/>
      <c r="G141" s="82"/>
      <c r="H141" s="82"/>
      <c r="I141" s="82"/>
      <c r="J141" s="82"/>
      <c r="K141" s="82"/>
    </row>
    <row r="142" spans="1:11" s="84" customFormat="1" ht="11">
      <c r="A142" s="99" t="s">
        <v>7</v>
      </c>
      <c r="B142" s="100" t="s">
        <v>201</v>
      </c>
      <c r="C142" s="100"/>
      <c r="D142" s="100" t="s">
        <v>51</v>
      </c>
      <c r="E142" s="100">
        <v>20</v>
      </c>
      <c r="F142" s="100">
        <v>17</v>
      </c>
      <c r="G142" s="100">
        <v>17</v>
      </c>
      <c r="H142" s="100">
        <v>17</v>
      </c>
      <c r="I142" s="100"/>
      <c r="J142" s="100">
        <f>SUM(E142:I142)</f>
        <v>71</v>
      </c>
    </row>
    <row r="143" spans="1:11" s="101" customFormat="1" ht="11">
      <c r="A143" s="99" t="s">
        <v>8</v>
      </c>
      <c r="B143" s="100" t="s">
        <v>233</v>
      </c>
      <c r="C143" s="100"/>
      <c r="D143" s="100" t="s">
        <v>49</v>
      </c>
      <c r="E143" s="100"/>
      <c r="F143" s="100">
        <v>20</v>
      </c>
      <c r="G143" s="100">
        <v>20</v>
      </c>
      <c r="H143" s="100">
        <v>15</v>
      </c>
      <c r="I143" s="100"/>
      <c r="J143" s="100">
        <f>SUM(E143:I143)</f>
        <v>55</v>
      </c>
    </row>
    <row r="144" spans="1:11" s="101" customFormat="1" ht="11">
      <c r="A144" s="99" t="s">
        <v>10</v>
      </c>
      <c r="B144" s="100" t="s">
        <v>238</v>
      </c>
      <c r="C144" s="100"/>
      <c r="D144" s="100" t="s">
        <v>84</v>
      </c>
      <c r="E144" s="100"/>
      <c r="F144" s="100"/>
      <c r="G144" s="100">
        <v>15</v>
      </c>
      <c r="H144" s="100">
        <v>20</v>
      </c>
      <c r="I144" s="83"/>
      <c r="J144" s="100">
        <f>SUM(E144:I144)</f>
        <v>35</v>
      </c>
    </row>
    <row r="145" spans="1:10" s="81" customFormat="1">
      <c r="A145" s="78"/>
      <c r="B145" s="82"/>
      <c r="C145" s="82"/>
      <c r="D145" s="82"/>
      <c r="E145" s="82"/>
      <c r="F145" s="82"/>
      <c r="G145" s="82"/>
      <c r="H145" s="82"/>
      <c r="I145" s="82"/>
      <c r="J145" s="82"/>
    </row>
    <row r="146" spans="1:10" s="81" customFormat="1">
      <c r="A146" s="78"/>
      <c r="B146" s="60" t="s">
        <v>228</v>
      </c>
      <c r="C146" s="94"/>
      <c r="D146" s="94"/>
      <c r="E146" s="95"/>
      <c r="F146" s="82"/>
      <c r="G146" s="82"/>
      <c r="H146" s="82"/>
      <c r="I146" s="82"/>
      <c r="J146" s="82"/>
    </row>
    <row r="147" spans="1:10" s="101" customFormat="1" ht="11">
      <c r="A147" s="99" t="s">
        <v>7</v>
      </c>
      <c r="B147" s="106" t="s">
        <v>178</v>
      </c>
      <c r="C147" s="107">
        <v>2005</v>
      </c>
      <c r="D147" s="108" t="s">
        <v>51</v>
      </c>
      <c r="E147" s="100">
        <v>20</v>
      </c>
      <c r="F147" s="100">
        <v>20</v>
      </c>
      <c r="G147" s="100">
        <v>20</v>
      </c>
      <c r="H147" s="100">
        <v>17</v>
      </c>
      <c r="I147" s="100"/>
      <c r="J147" s="100">
        <f t="shared" ref="J147:J160" si="5">SUM(E147:I147)</f>
        <v>77</v>
      </c>
    </row>
    <row r="148" spans="1:10" s="101" customFormat="1" ht="11">
      <c r="A148" s="99" t="s">
        <v>8</v>
      </c>
      <c r="B148" s="106" t="s">
        <v>179</v>
      </c>
      <c r="C148" s="107">
        <v>2005</v>
      </c>
      <c r="D148" s="108" t="s">
        <v>146</v>
      </c>
      <c r="E148" s="100">
        <v>17</v>
      </c>
      <c r="F148" s="100">
        <v>17</v>
      </c>
      <c r="G148" s="100">
        <v>17</v>
      </c>
      <c r="H148" s="100">
        <v>20</v>
      </c>
      <c r="I148" s="100"/>
      <c r="J148" s="100">
        <f t="shared" si="5"/>
        <v>71</v>
      </c>
    </row>
    <row r="149" spans="1:10" s="101" customFormat="1" ht="11">
      <c r="A149" s="99" t="s">
        <v>10</v>
      </c>
      <c r="B149" s="106" t="s">
        <v>187</v>
      </c>
      <c r="C149" s="107">
        <v>2008</v>
      </c>
      <c r="D149" s="108" t="s">
        <v>146</v>
      </c>
      <c r="E149" s="100">
        <v>13</v>
      </c>
      <c r="F149" s="100">
        <v>13</v>
      </c>
      <c r="G149" s="100">
        <v>15</v>
      </c>
      <c r="H149" s="100">
        <v>15</v>
      </c>
      <c r="I149" s="100"/>
      <c r="J149" s="100">
        <f t="shared" si="5"/>
        <v>56</v>
      </c>
    </row>
    <row r="150" spans="1:10" s="101" customFormat="1" ht="11">
      <c r="A150" s="102" t="s">
        <v>12</v>
      </c>
      <c r="B150" s="109" t="s">
        <v>171</v>
      </c>
      <c r="C150" s="110">
        <v>2004</v>
      </c>
      <c r="D150" s="111" t="s">
        <v>51</v>
      </c>
      <c r="E150" s="103">
        <v>15</v>
      </c>
      <c r="F150" s="103">
        <v>15</v>
      </c>
      <c r="G150" s="103">
        <v>13</v>
      </c>
      <c r="H150" s="103">
        <v>13</v>
      </c>
      <c r="I150" s="103"/>
      <c r="J150" s="103">
        <f t="shared" si="5"/>
        <v>56</v>
      </c>
    </row>
    <row r="151" spans="1:10" s="101" customFormat="1" ht="11">
      <c r="A151" s="102" t="s">
        <v>13</v>
      </c>
      <c r="B151" s="109" t="s">
        <v>175</v>
      </c>
      <c r="C151" s="110">
        <v>2008</v>
      </c>
      <c r="D151" s="111" t="s">
        <v>51</v>
      </c>
      <c r="E151" s="103">
        <v>10</v>
      </c>
      <c r="F151" s="103">
        <v>11</v>
      </c>
      <c r="G151" s="103">
        <v>11</v>
      </c>
      <c r="H151" s="103">
        <v>10</v>
      </c>
      <c r="I151" s="103"/>
      <c r="J151" s="103">
        <f t="shared" si="5"/>
        <v>42</v>
      </c>
    </row>
    <row r="152" spans="1:10" s="101" customFormat="1" ht="11">
      <c r="A152" s="102" t="s">
        <v>16</v>
      </c>
      <c r="B152" s="109" t="s">
        <v>180</v>
      </c>
      <c r="C152" s="110">
        <v>2011</v>
      </c>
      <c r="D152" s="111" t="s">
        <v>51</v>
      </c>
      <c r="E152" s="103">
        <v>9</v>
      </c>
      <c r="F152" s="103">
        <v>10</v>
      </c>
      <c r="G152" s="103">
        <v>10</v>
      </c>
      <c r="H152" s="103">
        <v>6</v>
      </c>
      <c r="I152" s="103"/>
      <c r="J152" s="103">
        <f t="shared" si="5"/>
        <v>35</v>
      </c>
    </row>
    <row r="153" spans="1:10" s="101" customFormat="1" ht="11">
      <c r="A153" s="102" t="s">
        <v>18</v>
      </c>
      <c r="B153" s="109" t="s">
        <v>186</v>
      </c>
      <c r="C153" s="110">
        <v>2007</v>
      </c>
      <c r="D153" s="111" t="s">
        <v>84</v>
      </c>
      <c r="E153" s="103">
        <v>11</v>
      </c>
      <c r="F153" s="103">
        <v>9</v>
      </c>
      <c r="G153" s="103"/>
      <c r="H153" s="103">
        <v>11</v>
      </c>
      <c r="I153" s="103"/>
      <c r="J153" s="103">
        <f t="shared" si="5"/>
        <v>31</v>
      </c>
    </row>
    <row r="154" spans="1:10" s="101" customFormat="1" ht="11">
      <c r="A154" s="102" t="s">
        <v>20</v>
      </c>
      <c r="B154" s="109" t="s">
        <v>209</v>
      </c>
      <c r="C154" s="110">
        <v>2008</v>
      </c>
      <c r="D154" s="111" t="s">
        <v>84</v>
      </c>
      <c r="E154" s="103">
        <v>8</v>
      </c>
      <c r="F154" s="103"/>
      <c r="G154" s="103">
        <v>8</v>
      </c>
      <c r="H154" s="103">
        <v>7</v>
      </c>
      <c r="I154" s="103"/>
      <c r="J154" s="103">
        <f t="shared" si="5"/>
        <v>23</v>
      </c>
    </row>
    <row r="155" spans="1:10" s="101" customFormat="1" ht="11">
      <c r="A155" s="102" t="s">
        <v>21</v>
      </c>
      <c r="B155" s="109" t="s">
        <v>198</v>
      </c>
      <c r="C155" s="110">
        <v>2012</v>
      </c>
      <c r="D155" s="111" t="s">
        <v>51</v>
      </c>
      <c r="E155" s="103">
        <v>6</v>
      </c>
      <c r="F155" s="103">
        <v>7</v>
      </c>
      <c r="G155" s="103">
        <v>6</v>
      </c>
      <c r="H155" s="103">
        <v>3</v>
      </c>
      <c r="I155" s="103"/>
      <c r="J155" s="103">
        <f t="shared" si="5"/>
        <v>22</v>
      </c>
    </row>
    <row r="156" spans="1:10" s="101" customFormat="1" ht="11">
      <c r="A156" s="102" t="s">
        <v>22</v>
      </c>
      <c r="B156" s="109" t="s">
        <v>240</v>
      </c>
      <c r="C156" s="110">
        <v>2008</v>
      </c>
      <c r="D156" s="111" t="s">
        <v>239</v>
      </c>
      <c r="E156" s="103"/>
      <c r="F156" s="103"/>
      <c r="G156" s="103">
        <v>9</v>
      </c>
      <c r="H156" s="103">
        <v>8</v>
      </c>
      <c r="I156" s="103"/>
      <c r="J156" s="103">
        <f t="shared" si="5"/>
        <v>17</v>
      </c>
    </row>
    <row r="157" spans="1:10" s="101" customFormat="1" ht="11">
      <c r="A157" s="102" t="s">
        <v>23</v>
      </c>
      <c r="B157" s="109" t="s">
        <v>194</v>
      </c>
      <c r="C157" s="110">
        <v>2010</v>
      </c>
      <c r="D157" s="111" t="s">
        <v>146</v>
      </c>
      <c r="E157" s="103">
        <v>7</v>
      </c>
      <c r="F157" s="103">
        <v>8</v>
      </c>
      <c r="G157" s="103"/>
      <c r="H157" s="103"/>
      <c r="I157" s="103"/>
      <c r="J157" s="103">
        <f t="shared" si="5"/>
        <v>15</v>
      </c>
    </row>
    <row r="158" spans="1:10" s="101" customFormat="1" ht="11">
      <c r="A158" s="102" t="s">
        <v>24</v>
      </c>
      <c r="B158" s="109" t="s">
        <v>241</v>
      </c>
      <c r="C158" s="110">
        <v>2010</v>
      </c>
      <c r="D158" s="111" t="s">
        <v>239</v>
      </c>
      <c r="E158" s="103"/>
      <c r="F158" s="103"/>
      <c r="G158" s="103">
        <v>7</v>
      </c>
      <c r="H158" s="103">
        <v>5</v>
      </c>
      <c r="I158" s="103"/>
      <c r="J158" s="103">
        <f t="shared" si="5"/>
        <v>12</v>
      </c>
    </row>
    <row r="159" spans="1:10" s="101" customFormat="1" ht="11">
      <c r="A159" s="102" t="s">
        <v>25</v>
      </c>
      <c r="B159" s="109" t="s">
        <v>258</v>
      </c>
      <c r="C159" s="110">
        <v>2007</v>
      </c>
      <c r="D159" s="111" t="s">
        <v>239</v>
      </c>
      <c r="E159" s="103"/>
      <c r="F159" s="103"/>
      <c r="G159" s="103"/>
      <c r="H159" s="103">
        <v>9</v>
      </c>
      <c r="I159" s="103"/>
      <c r="J159" s="103">
        <f t="shared" si="5"/>
        <v>9</v>
      </c>
    </row>
    <row r="160" spans="1:10" s="101" customFormat="1" ht="11">
      <c r="A160" s="102" t="s">
        <v>26</v>
      </c>
      <c r="B160" s="109" t="s">
        <v>254</v>
      </c>
      <c r="C160" s="110">
        <v>2008</v>
      </c>
      <c r="D160" s="111" t="s">
        <v>146</v>
      </c>
      <c r="E160" s="103"/>
      <c r="F160" s="103"/>
      <c r="G160" s="103"/>
      <c r="H160" s="103">
        <v>4</v>
      </c>
      <c r="I160" s="103"/>
      <c r="J160" s="103">
        <f t="shared" si="5"/>
        <v>4</v>
      </c>
    </row>
    <row r="161" spans="1:10" s="81" customFormat="1">
      <c r="A161" s="85"/>
      <c r="B161" s="82"/>
      <c r="C161" s="85"/>
      <c r="D161" s="82"/>
      <c r="E161" s="82"/>
      <c r="F161" s="82"/>
      <c r="G161" s="82"/>
      <c r="H161" s="82"/>
      <c r="I161" s="82"/>
      <c r="J161" s="82"/>
    </row>
    <row r="162" spans="1:10" s="81" customFormat="1">
      <c r="A162" s="78"/>
      <c r="B162" s="60" t="s">
        <v>229</v>
      </c>
      <c r="C162" s="94"/>
      <c r="D162" s="94"/>
      <c r="E162" s="95"/>
      <c r="F162" s="82"/>
      <c r="G162" s="82"/>
      <c r="H162" s="82"/>
      <c r="I162" s="82"/>
      <c r="J162" s="82"/>
    </row>
    <row r="163" spans="1:10" s="101" customFormat="1" ht="11">
      <c r="A163" s="99" t="s">
        <v>7</v>
      </c>
      <c r="B163" s="106" t="s">
        <v>88</v>
      </c>
      <c r="C163" s="107">
        <v>2004</v>
      </c>
      <c r="D163" s="108" t="s">
        <v>49</v>
      </c>
      <c r="E163" s="100">
        <v>20</v>
      </c>
      <c r="F163" s="100">
        <v>20</v>
      </c>
      <c r="G163" s="100">
        <v>20</v>
      </c>
      <c r="H163" s="100">
        <v>20</v>
      </c>
      <c r="I163" s="100"/>
      <c r="J163" s="100">
        <f t="shared" ref="J163:J185" si="6">SUM(E163:I163)</f>
        <v>80</v>
      </c>
    </row>
    <row r="164" spans="1:10" s="101" customFormat="1" ht="11">
      <c r="A164" s="99" t="s">
        <v>8</v>
      </c>
      <c r="B164" s="106" t="s">
        <v>190</v>
      </c>
      <c r="C164" s="107">
        <v>2005</v>
      </c>
      <c r="D164" s="108" t="s">
        <v>84</v>
      </c>
      <c r="E164" s="100">
        <v>17</v>
      </c>
      <c r="F164" s="100">
        <v>15</v>
      </c>
      <c r="G164" s="100">
        <v>17</v>
      </c>
      <c r="H164" s="100">
        <v>15</v>
      </c>
      <c r="I164" s="100"/>
      <c r="J164" s="100">
        <f t="shared" si="6"/>
        <v>64</v>
      </c>
    </row>
    <row r="165" spans="1:10" s="101" customFormat="1" ht="11">
      <c r="A165" s="99" t="s">
        <v>10</v>
      </c>
      <c r="B165" s="106" t="s">
        <v>177</v>
      </c>
      <c r="C165" s="107">
        <v>2007</v>
      </c>
      <c r="D165" s="108" t="s">
        <v>51</v>
      </c>
      <c r="E165" s="100">
        <v>15</v>
      </c>
      <c r="F165" s="100">
        <v>17</v>
      </c>
      <c r="G165" s="100">
        <v>13</v>
      </c>
      <c r="H165" s="100">
        <v>10</v>
      </c>
      <c r="I165" s="100"/>
      <c r="J165" s="100">
        <f t="shared" si="6"/>
        <v>55</v>
      </c>
    </row>
    <row r="166" spans="1:10" s="101" customFormat="1" ht="11">
      <c r="A166" s="102" t="s">
        <v>12</v>
      </c>
      <c r="B166" s="109" t="s">
        <v>235</v>
      </c>
      <c r="C166" s="110">
        <v>2005</v>
      </c>
      <c r="D166" s="111" t="s">
        <v>84</v>
      </c>
      <c r="E166" s="103"/>
      <c r="F166" s="103">
        <v>13</v>
      </c>
      <c r="G166" s="103">
        <v>15</v>
      </c>
      <c r="H166" s="103">
        <v>17</v>
      </c>
      <c r="I166" s="103"/>
      <c r="J166" s="103">
        <f t="shared" si="6"/>
        <v>45</v>
      </c>
    </row>
    <row r="167" spans="1:10" s="101" customFormat="1" ht="11">
      <c r="A167" s="102" t="s">
        <v>13</v>
      </c>
      <c r="B167" s="109" t="s">
        <v>184</v>
      </c>
      <c r="C167" s="110">
        <v>2005</v>
      </c>
      <c r="D167" s="111" t="s">
        <v>146</v>
      </c>
      <c r="E167" s="103">
        <v>9</v>
      </c>
      <c r="F167" s="103">
        <v>10</v>
      </c>
      <c r="G167" s="103">
        <v>9</v>
      </c>
      <c r="H167" s="103">
        <v>13</v>
      </c>
      <c r="I167" s="103"/>
      <c r="J167" s="103">
        <f t="shared" si="6"/>
        <v>41</v>
      </c>
    </row>
    <row r="168" spans="1:10" s="101" customFormat="1" ht="11">
      <c r="A168" s="102" t="s">
        <v>16</v>
      </c>
      <c r="B168" s="109" t="s">
        <v>202</v>
      </c>
      <c r="C168" s="110">
        <v>2007</v>
      </c>
      <c r="D168" s="111" t="s">
        <v>51</v>
      </c>
      <c r="E168" s="103">
        <v>11</v>
      </c>
      <c r="F168" s="103">
        <v>9</v>
      </c>
      <c r="G168" s="103">
        <v>10</v>
      </c>
      <c r="H168" s="103">
        <v>11</v>
      </c>
      <c r="I168" s="103"/>
      <c r="J168" s="103">
        <f t="shared" si="6"/>
        <v>41</v>
      </c>
    </row>
    <row r="169" spans="1:10" s="101" customFormat="1" ht="11">
      <c r="A169" s="102" t="s">
        <v>18</v>
      </c>
      <c r="B169" s="109" t="s">
        <v>188</v>
      </c>
      <c r="C169" s="110">
        <v>2007</v>
      </c>
      <c r="D169" s="111" t="s">
        <v>84</v>
      </c>
      <c r="E169" s="103">
        <v>13</v>
      </c>
      <c r="F169" s="103">
        <v>6</v>
      </c>
      <c r="G169" s="103">
        <v>11</v>
      </c>
      <c r="H169" s="103">
        <v>8</v>
      </c>
      <c r="I169" s="103"/>
      <c r="J169" s="103">
        <f t="shared" si="6"/>
        <v>38</v>
      </c>
    </row>
    <row r="170" spans="1:10" s="101" customFormat="1" ht="11">
      <c r="A170" s="102" t="s">
        <v>20</v>
      </c>
      <c r="B170" s="109" t="s">
        <v>176</v>
      </c>
      <c r="C170" s="110">
        <v>2008</v>
      </c>
      <c r="D170" s="111" t="s">
        <v>51</v>
      </c>
      <c r="E170" s="103">
        <v>7</v>
      </c>
      <c r="F170" s="103">
        <v>4</v>
      </c>
      <c r="G170" s="103">
        <v>8</v>
      </c>
      <c r="H170" s="103">
        <v>9</v>
      </c>
      <c r="I170" s="103"/>
      <c r="J170" s="103">
        <f t="shared" si="6"/>
        <v>28</v>
      </c>
    </row>
    <row r="171" spans="1:10" s="101" customFormat="1" ht="11">
      <c r="A171" s="102" t="s">
        <v>21</v>
      </c>
      <c r="B171" s="109" t="s">
        <v>172</v>
      </c>
      <c r="C171" s="110">
        <v>2004</v>
      </c>
      <c r="D171" s="111" t="s">
        <v>169</v>
      </c>
      <c r="E171" s="103">
        <v>10</v>
      </c>
      <c r="F171" s="103">
        <v>11</v>
      </c>
      <c r="G171" s="103">
        <v>7</v>
      </c>
      <c r="H171" s="103"/>
      <c r="I171" s="103"/>
      <c r="J171" s="103">
        <f t="shared" si="6"/>
        <v>28</v>
      </c>
    </row>
    <row r="172" spans="1:10" s="101" customFormat="1" ht="11">
      <c r="A172" s="102" t="s">
        <v>22</v>
      </c>
      <c r="B172" s="109" t="s">
        <v>181</v>
      </c>
      <c r="C172" s="110">
        <v>2007</v>
      </c>
      <c r="D172" s="111" t="s">
        <v>146</v>
      </c>
      <c r="E172" s="103">
        <v>8</v>
      </c>
      <c r="F172" s="103">
        <v>8</v>
      </c>
      <c r="G172" s="103"/>
      <c r="H172" s="103"/>
      <c r="I172" s="103"/>
      <c r="J172" s="103">
        <f t="shared" si="6"/>
        <v>16</v>
      </c>
    </row>
    <row r="173" spans="1:10" s="101" customFormat="1" ht="11">
      <c r="A173" s="102" t="s">
        <v>23</v>
      </c>
      <c r="B173" s="109" t="s">
        <v>236</v>
      </c>
      <c r="C173" s="110">
        <v>2005</v>
      </c>
      <c r="D173" s="111" t="s">
        <v>51</v>
      </c>
      <c r="E173" s="103"/>
      <c r="F173" s="103">
        <v>7</v>
      </c>
      <c r="G173" s="103">
        <v>6</v>
      </c>
      <c r="H173" s="103"/>
      <c r="I173" s="103"/>
      <c r="J173" s="103">
        <f t="shared" si="6"/>
        <v>13</v>
      </c>
    </row>
    <row r="174" spans="1:10" s="101" customFormat="1" ht="11">
      <c r="A174" s="102" t="s">
        <v>24</v>
      </c>
      <c r="B174" s="109" t="s">
        <v>242</v>
      </c>
      <c r="C174" s="110">
        <v>2008</v>
      </c>
      <c r="D174" s="111" t="s">
        <v>239</v>
      </c>
      <c r="E174" s="103"/>
      <c r="F174" s="103"/>
      <c r="G174" s="103">
        <v>3</v>
      </c>
      <c r="H174" s="103">
        <v>7</v>
      </c>
      <c r="I174" s="103"/>
      <c r="J174" s="103">
        <f t="shared" si="6"/>
        <v>10</v>
      </c>
    </row>
    <row r="175" spans="1:10" s="101" customFormat="1" ht="11">
      <c r="A175" s="102" t="s">
        <v>25</v>
      </c>
      <c r="B175" s="109" t="s">
        <v>234</v>
      </c>
      <c r="C175" s="110">
        <v>2007</v>
      </c>
      <c r="D175" s="111" t="s">
        <v>51</v>
      </c>
      <c r="E175" s="103"/>
      <c r="F175" s="103">
        <v>5</v>
      </c>
      <c r="G175" s="103">
        <v>5</v>
      </c>
      <c r="H175" s="103"/>
      <c r="I175" s="103"/>
      <c r="J175" s="103">
        <f t="shared" si="6"/>
        <v>10</v>
      </c>
    </row>
    <row r="176" spans="1:10" s="101" customFormat="1" ht="11">
      <c r="A176" s="102" t="s">
        <v>26</v>
      </c>
      <c r="B176" s="109" t="s">
        <v>246</v>
      </c>
      <c r="C176" s="110">
        <v>2006</v>
      </c>
      <c r="D176" s="111" t="s">
        <v>239</v>
      </c>
      <c r="E176" s="103"/>
      <c r="F176" s="103"/>
      <c r="G176" s="103">
        <v>2</v>
      </c>
      <c r="H176" s="103">
        <v>6</v>
      </c>
      <c r="I176" s="103"/>
      <c r="J176" s="103">
        <f t="shared" si="6"/>
        <v>8</v>
      </c>
    </row>
    <row r="177" spans="1:10" s="101" customFormat="1" ht="11">
      <c r="A177" s="102" t="s">
        <v>28</v>
      </c>
      <c r="B177" s="109" t="s">
        <v>193</v>
      </c>
      <c r="C177" s="110">
        <v>2007</v>
      </c>
      <c r="D177" s="111" t="s">
        <v>51</v>
      </c>
      <c r="E177" s="103">
        <v>6</v>
      </c>
      <c r="F177" s="103">
        <v>2</v>
      </c>
      <c r="G177" s="103"/>
      <c r="H177" s="103"/>
      <c r="I177" s="103"/>
      <c r="J177" s="103">
        <f t="shared" si="6"/>
        <v>8</v>
      </c>
    </row>
    <row r="178" spans="1:10" s="101" customFormat="1" ht="11">
      <c r="A178" s="102" t="s">
        <v>153</v>
      </c>
      <c r="B178" s="109" t="s">
        <v>199</v>
      </c>
      <c r="C178" s="110">
        <v>2009</v>
      </c>
      <c r="D178" s="111" t="s">
        <v>51</v>
      </c>
      <c r="E178" s="103">
        <v>5</v>
      </c>
      <c r="F178" s="103">
        <v>3</v>
      </c>
      <c r="G178" s="103"/>
      <c r="H178" s="103"/>
      <c r="I178" s="103"/>
      <c r="J178" s="103">
        <f t="shared" si="6"/>
        <v>8</v>
      </c>
    </row>
    <row r="179" spans="1:10" s="101" customFormat="1" ht="11">
      <c r="A179" s="102" t="s">
        <v>149</v>
      </c>
      <c r="B179" s="109" t="s">
        <v>259</v>
      </c>
      <c r="C179" s="110">
        <v>2007</v>
      </c>
      <c r="D179" s="111" t="s">
        <v>239</v>
      </c>
      <c r="E179" s="103"/>
      <c r="F179" s="103"/>
      <c r="G179" s="103"/>
      <c r="H179" s="103">
        <v>5</v>
      </c>
      <c r="I179" s="103"/>
      <c r="J179" s="103">
        <f t="shared" si="6"/>
        <v>5</v>
      </c>
    </row>
    <row r="180" spans="1:10" s="101" customFormat="1" ht="11">
      <c r="A180" s="102" t="s">
        <v>150</v>
      </c>
      <c r="B180" s="109" t="s">
        <v>207</v>
      </c>
      <c r="C180" s="110">
        <v>2013</v>
      </c>
      <c r="D180" s="111" t="s">
        <v>51</v>
      </c>
      <c r="E180" s="103">
        <v>4</v>
      </c>
      <c r="F180" s="103">
        <v>1</v>
      </c>
      <c r="G180" s="103"/>
      <c r="H180" s="103"/>
      <c r="I180" s="103"/>
      <c r="J180" s="103">
        <f t="shared" si="6"/>
        <v>5</v>
      </c>
    </row>
    <row r="181" spans="1:10" s="101" customFormat="1" ht="11">
      <c r="A181" s="102" t="s">
        <v>162</v>
      </c>
      <c r="B181" s="109" t="s">
        <v>255</v>
      </c>
      <c r="C181" s="110">
        <v>2008</v>
      </c>
      <c r="D181" s="111" t="s">
        <v>239</v>
      </c>
      <c r="E181" s="103"/>
      <c r="F181" s="103"/>
      <c r="G181" s="103"/>
      <c r="H181" s="103">
        <v>4</v>
      </c>
      <c r="I181" s="103"/>
      <c r="J181" s="103">
        <f t="shared" si="6"/>
        <v>4</v>
      </c>
    </row>
    <row r="182" spans="1:10" s="101" customFormat="1" ht="11">
      <c r="A182" s="102" t="s">
        <v>237</v>
      </c>
      <c r="B182" s="109" t="s">
        <v>243</v>
      </c>
      <c r="C182" s="110">
        <v>2008</v>
      </c>
      <c r="D182" s="111" t="s">
        <v>239</v>
      </c>
      <c r="E182" s="103"/>
      <c r="F182" s="103"/>
      <c r="G182" s="103">
        <v>1</v>
      </c>
      <c r="H182" s="103">
        <v>3</v>
      </c>
      <c r="I182" s="103"/>
      <c r="J182" s="103">
        <f t="shared" si="6"/>
        <v>4</v>
      </c>
    </row>
    <row r="183" spans="1:10" s="101" customFormat="1" ht="11">
      <c r="A183" s="102" t="s">
        <v>266</v>
      </c>
      <c r="B183" s="109" t="s">
        <v>245</v>
      </c>
      <c r="C183" s="110">
        <v>2007</v>
      </c>
      <c r="D183" s="111" t="s">
        <v>239</v>
      </c>
      <c r="E183" s="103"/>
      <c r="F183" s="103"/>
      <c r="G183" s="103">
        <v>4</v>
      </c>
      <c r="H183" s="103"/>
      <c r="I183" s="103"/>
      <c r="J183" s="103">
        <f t="shared" si="6"/>
        <v>4</v>
      </c>
    </row>
    <row r="184" spans="1:10" s="101" customFormat="1" ht="11">
      <c r="A184" s="102" t="s">
        <v>251</v>
      </c>
      <c r="B184" s="109" t="s">
        <v>268</v>
      </c>
      <c r="C184" s="110">
        <v>2009</v>
      </c>
      <c r="D184" s="111" t="s">
        <v>239</v>
      </c>
      <c r="E184" s="103"/>
      <c r="F184" s="103"/>
      <c r="G184" s="103"/>
      <c r="H184" s="103">
        <v>2</v>
      </c>
      <c r="I184" s="103"/>
      <c r="J184" s="103">
        <f t="shared" si="6"/>
        <v>2</v>
      </c>
    </row>
    <row r="185" spans="1:10" s="101" customFormat="1" ht="11">
      <c r="A185" s="102" t="s">
        <v>252</v>
      </c>
      <c r="B185" s="109" t="s">
        <v>244</v>
      </c>
      <c r="C185" s="110">
        <v>2009</v>
      </c>
      <c r="D185" s="111" t="s">
        <v>239</v>
      </c>
      <c r="E185" s="103"/>
      <c r="F185" s="103"/>
      <c r="G185" s="103"/>
      <c r="H185" s="103">
        <v>1</v>
      </c>
      <c r="I185" s="103"/>
      <c r="J185" s="103">
        <f t="shared" si="6"/>
        <v>1</v>
      </c>
    </row>
    <row r="186" spans="1:10" s="81" customFormat="1" ht="6.75" customHeight="1">
      <c r="A186" s="102"/>
      <c r="B186" s="82"/>
      <c r="C186" s="82"/>
      <c r="D186" s="82"/>
      <c r="E186" s="82"/>
      <c r="F186" s="82"/>
      <c r="G186" s="82"/>
      <c r="H186" s="82"/>
      <c r="I186" s="82"/>
      <c r="J186" s="82"/>
    </row>
    <row r="187" spans="1:10" s="81" customFormat="1">
      <c r="A187" s="78"/>
      <c r="B187" s="60" t="s">
        <v>230</v>
      </c>
      <c r="C187" s="94"/>
      <c r="D187" s="95"/>
      <c r="E187" s="82"/>
      <c r="F187" s="82"/>
      <c r="G187" s="82"/>
      <c r="H187" s="82"/>
      <c r="I187" s="82"/>
      <c r="J187" s="82"/>
    </row>
    <row r="188" spans="1:10" s="84" customFormat="1" ht="11">
      <c r="A188" s="99" t="s">
        <v>7</v>
      </c>
      <c r="B188" s="106" t="s">
        <v>174</v>
      </c>
      <c r="C188" s="107">
        <v>2003</v>
      </c>
      <c r="D188" s="108" t="s">
        <v>51</v>
      </c>
      <c r="E188" s="100">
        <v>20</v>
      </c>
      <c r="F188" s="100">
        <v>20</v>
      </c>
      <c r="G188" s="100">
        <v>17</v>
      </c>
      <c r="H188" s="100">
        <v>17</v>
      </c>
      <c r="I188" s="100"/>
      <c r="J188" s="100">
        <f t="shared" ref="J188:J196" si="7">SUM(E188:I188)</f>
        <v>74</v>
      </c>
    </row>
    <row r="189" spans="1:10" s="84" customFormat="1" ht="11">
      <c r="A189" s="99" t="s">
        <v>8</v>
      </c>
      <c r="B189" s="106" t="s">
        <v>182</v>
      </c>
      <c r="C189" s="107">
        <v>1975</v>
      </c>
      <c r="D189" s="108" t="s">
        <v>146</v>
      </c>
      <c r="E189" s="100">
        <v>13</v>
      </c>
      <c r="F189" s="100">
        <v>15</v>
      </c>
      <c r="G189" s="100">
        <v>13</v>
      </c>
      <c r="H189" s="100">
        <v>13</v>
      </c>
      <c r="I189" s="100"/>
      <c r="J189" s="100">
        <f t="shared" si="7"/>
        <v>54</v>
      </c>
    </row>
    <row r="190" spans="1:10" s="84" customFormat="1" ht="11">
      <c r="A190" s="99" t="s">
        <v>10</v>
      </c>
      <c r="B190" s="100" t="s">
        <v>191</v>
      </c>
      <c r="C190" s="107">
        <v>1981</v>
      </c>
      <c r="D190" s="100" t="s">
        <v>146</v>
      </c>
      <c r="E190" s="100">
        <v>10</v>
      </c>
      <c r="F190" s="100">
        <v>13</v>
      </c>
      <c r="G190" s="100">
        <v>11</v>
      </c>
      <c r="H190" s="100">
        <v>11</v>
      </c>
      <c r="I190" s="100"/>
      <c r="J190" s="100">
        <f t="shared" si="7"/>
        <v>45</v>
      </c>
    </row>
    <row r="191" spans="1:10" s="84" customFormat="1" ht="11">
      <c r="A191" s="102" t="s">
        <v>12</v>
      </c>
      <c r="B191" s="109" t="s">
        <v>93</v>
      </c>
      <c r="C191" s="110">
        <v>1999</v>
      </c>
      <c r="D191" s="111" t="s">
        <v>84</v>
      </c>
      <c r="E191" s="103"/>
      <c r="F191" s="103"/>
      <c r="G191" s="103">
        <v>20</v>
      </c>
      <c r="H191" s="103">
        <v>20</v>
      </c>
      <c r="I191" s="103"/>
      <c r="J191" s="103">
        <f t="shared" si="7"/>
        <v>40</v>
      </c>
    </row>
    <row r="192" spans="1:10" s="84" customFormat="1" ht="11">
      <c r="A192" s="102" t="s">
        <v>13</v>
      </c>
      <c r="B192" s="109" t="s">
        <v>173</v>
      </c>
      <c r="C192" s="110">
        <v>2003</v>
      </c>
      <c r="D192" s="111" t="s">
        <v>51</v>
      </c>
      <c r="E192" s="103">
        <v>15</v>
      </c>
      <c r="F192" s="103"/>
      <c r="G192" s="103">
        <v>15</v>
      </c>
      <c r="H192" s="103">
        <v>10</v>
      </c>
      <c r="I192" s="103"/>
      <c r="J192" s="103">
        <f t="shared" si="7"/>
        <v>40</v>
      </c>
    </row>
    <row r="193" spans="1:10" s="84" customFormat="1" ht="11">
      <c r="A193" s="102" t="s">
        <v>16</v>
      </c>
      <c r="B193" s="109" t="s">
        <v>214</v>
      </c>
      <c r="C193" s="110">
        <v>2002</v>
      </c>
      <c r="D193" s="111" t="s">
        <v>51</v>
      </c>
      <c r="E193" s="103">
        <v>17</v>
      </c>
      <c r="F193" s="103">
        <v>17</v>
      </c>
      <c r="G193" s="103"/>
      <c r="H193" s="103"/>
      <c r="I193" s="103"/>
      <c r="J193" s="103">
        <f t="shared" si="7"/>
        <v>34</v>
      </c>
    </row>
    <row r="194" spans="1:10" s="84" customFormat="1" ht="11">
      <c r="A194" s="102" t="s">
        <v>18</v>
      </c>
      <c r="B194" s="109" t="s">
        <v>218</v>
      </c>
      <c r="C194" s="110">
        <v>2003</v>
      </c>
      <c r="D194" s="111" t="s">
        <v>146</v>
      </c>
      <c r="E194" s="103">
        <v>9</v>
      </c>
      <c r="F194" s="103"/>
      <c r="G194" s="103"/>
      <c r="H194" s="103">
        <v>9</v>
      </c>
      <c r="I194" s="103"/>
      <c r="J194" s="103">
        <f t="shared" si="7"/>
        <v>18</v>
      </c>
    </row>
    <row r="195" spans="1:10" s="84" customFormat="1" ht="11">
      <c r="A195" s="102" t="s">
        <v>20</v>
      </c>
      <c r="B195" s="109" t="s">
        <v>95</v>
      </c>
      <c r="C195" s="110">
        <v>1987</v>
      </c>
      <c r="D195" s="111" t="s">
        <v>49</v>
      </c>
      <c r="E195" s="103"/>
      <c r="F195" s="103"/>
      <c r="G195" s="103"/>
      <c r="H195" s="103">
        <v>15</v>
      </c>
      <c r="I195" s="103"/>
      <c r="J195" s="103">
        <f t="shared" si="7"/>
        <v>15</v>
      </c>
    </row>
    <row r="196" spans="1:10" s="84" customFormat="1" ht="11">
      <c r="A196" s="102" t="s">
        <v>21</v>
      </c>
      <c r="B196" s="109" t="s">
        <v>217</v>
      </c>
      <c r="C196" s="110">
        <v>1973</v>
      </c>
      <c r="D196" s="111" t="s">
        <v>146</v>
      </c>
      <c r="E196" s="103">
        <v>11</v>
      </c>
      <c r="F196" s="103"/>
      <c r="G196" s="103"/>
      <c r="H196" s="103"/>
      <c r="I196" s="103"/>
      <c r="J196" s="103">
        <f t="shared" si="7"/>
        <v>11</v>
      </c>
    </row>
    <row r="197" spans="1:10" s="81" customFormat="1" ht="8.25" customHeight="1">
      <c r="A197" s="102"/>
      <c r="B197" s="82"/>
      <c r="C197" s="82"/>
      <c r="D197" s="82"/>
      <c r="E197" s="82"/>
      <c r="F197" s="82"/>
      <c r="G197" s="82"/>
      <c r="H197" s="82"/>
      <c r="I197" s="82"/>
      <c r="J197" s="82"/>
    </row>
    <row r="198" spans="1:10" s="81" customFormat="1">
      <c r="A198" s="78"/>
      <c r="B198" s="60" t="s">
        <v>231</v>
      </c>
      <c r="C198" s="94"/>
      <c r="D198" s="95"/>
      <c r="E198" s="82"/>
      <c r="F198" s="82"/>
      <c r="G198" s="82"/>
      <c r="H198" s="82"/>
      <c r="I198" s="82"/>
      <c r="J198" s="82"/>
    </row>
    <row r="199" spans="1:10" s="101" customFormat="1" ht="11">
      <c r="A199" s="99" t="s">
        <v>7</v>
      </c>
      <c r="B199" s="106" t="s">
        <v>77</v>
      </c>
      <c r="C199" s="112">
        <v>1979</v>
      </c>
      <c r="D199" s="108" t="s">
        <v>84</v>
      </c>
      <c r="E199" s="100">
        <v>15</v>
      </c>
      <c r="F199" s="100">
        <v>17</v>
      </c>
      <c r="G199" s="100">
        <v>8</v>
      </c>
      <c r="H199" s="100">
        <v>8</v>
      </c>
      <c r="I199" s="100"/>
      <c r="J199" s="100">
        <f t="shared" ref="J199:J228" si="8">SUM(E199:I199)</f>
        <v>48</v>
      </c>
    </row>
    <row r="200" spans="1:10" s="101" customFormat="1" ht="11">
      <c r="A200" s="99" t="s">
        <v>8</v>
      </c>
      <c r="B200" s="106" t="s">
        <v>74</v>
      </c>
      <c r="C200" s="112">
        <v>1997</v>
      </c>
      <c r="D200" s="108" t="s">
        <v>51</v>
      </c>
      <c r="E200" s="100">
        <v>13</v>
      </c>
      <c r="F200" s="100">
        <v>20</v>
      </c>
      <c r="G200" s="100">
        <v>11</v>
      </c>
      <c r="H200" s="100">
        <v>4</v>
      </c>
      <c r="I200" s="100"/>
      <c r="J200" s="100">
        <f t="shared" si="8"/>
        <v>48</v>
      </c>
    </row>
    <row r="201" spans="1:10" s="101" customFormat="1" ht="11">
      <c r="A201" s="99" t="s">
        <v>10</v>
      </c>
      <c r="B201" s="106" t="s">
        <v>69</v>
      </c>
      <c r="C201" s="112">
        <v>1970</v>
      </c>
      <c r="D201" s="108" t="s">
        <v>51</v>
      </c>
      <c r="E201" s="100">
        <v>17</v>
      </c>
      <c r="F201" s="100"/>
      <c r="G201" s="100">
        <v>9</v>
      </c>
      <c r="H201" s="100">
        <v>13</v>
      </c>
      <c r="I201" s="100"/>
      <c r="J201" s="100">
        <f t="shared" si="8"/>
        <v>39</v>
      </c>
    </row>
    <row r="202" spans="1:10" s="101" customFormat="1" ht="11">
      <c r="A202" s="102" t="s">
        <v>12</v>
      </c>
      <c r="B202" s="109" t="s">
        <v>185</v>
      </c>
      <c r="C202" s="113">
        <v>1952</v>
      </c>
      <c r="D202" s="111" t="s">
        <v>84</v>
      </c>
      <c r="E202" s="103">
        <v>9</v>
      </c>
      <c r="F202" s="103">
        <v>9</v>
      </c>
      <c r="G202" s="103">
        <v>4</v>
      </c>
      <c r="H202" s="103">
        <v>10</v>
      </c>
      <c r="I202" s="103"/>
      <c r="J202" s="103">
        <f t="shared" si="8"/>
        <v>32</v>
      </c>
    </row>
    <row r="203" spans="1:10" s="101" customFormat="1" ht="11">
      <c r="A203" s="102" t="s">
        <v>13</v>
      </c>
      <c r="B203" s="109" t="s">
        <v>76</v>
      </c>
      <c r="C203" s="113">
        <v>1951</v>
      </c>
      <c r="D203" s="111" t="s">
        <v>84</v>
      </c>
      <c r="E203" s="103">
        <v>6</v>
      </c>
      <c r="F203" s="103"/>
      <c r="G203" s="103">
        <v>5</v>
      </c>
      <c r="H203" s="103">
        <v>20</v>
      </c>
      <c r="I203" s="103"/>
      <c r="J203" s="103">
        <f t="shared" si="8"/>
        <v>31</v>
      </c>
    </row>
    <row r="204" spans="1:10" s="101" customFormat="1" ht="11">
      <c r="A204" s="102" t="s">
        <v>16</v>
      </c>
      <c r="B204" s="109" t="s">
        <v>32</v>
      </c>
      <c r="C204" s="113">
        <v>1964</v>
      </c>
      <c r="D204" s="111" t="s">
        <v>49</v>
      </c>
      <c r="E204" s="103"/>
      <c r="F204" s="103">
        <v>13</v>
      </c>
      <c r="G204" s="103">
        <v>6</v>
      </c>
      <c r="H204" s="103">
        <v>11</v>
      </c>
      <c r="I204" s="103"/>
      <c r="J204" s="103">
        <f t="shared" si="8"/>
        <v>30</v>
      </c>
    </row>
    <row r="205" spans="1:10" s="101" customFormat="1" ht="11">
      <c r="A205" s="102" t="s">
        <v>18</v>
      </c>
      <c r="B205" s="109" t="s">
        <v>100</v>
      </c>
      <c r="C205" s="113">
        <v>1968</v>
      </c>
      <c r="D205" s="111" t="s">
        <v>84</v>
      </c>
      <c r="E205" s="103"/>
      <c r="F205" s="103"/>
      <c r="G205" s="103">
        <v>13</v>
      </c>
      <c r="H205" s="103">
        <v>15</v>
      </c>
      <c r="I205" s="103"/>
      <c r="J205" s="103">
        <f t="shared" si="8"/>
        <v>28</v>
      </c>
    </row>
    <row r="206" spans="1:10" s="101" customFormat="1" ht="11">
      <c r="A206" s="102" t="s">
        <v>20</v>
      </c>
      <c r="B206" s="109" t="s">
        <v>54</v>
      </c>
      <c r="C206" s="113">
        <v>1997</v>
      </c>
      <c r="D206" s="111" t="s">
        <v>49</v>
      </c>
      <c r="E206" s="103"/>
      <c r="F206" s="103">
        <v>15</v>
      </c>
      <c r="G206" s="103">
        <v>10</v>
      </c>
      <c r="H206" s="103"/>
      <c r="I206" s="103"/>
      <c r="J206" s="103">
        <f t="shared" si="8"/>
        <v>25</v>
      </c>
    </row>
    <row r="207" spans="1:10" s="101" customFormat="1" ht="11">
      <c r="A207" s="102" t="s">
        <v>21</v>
      </c>
      <c r="B207" s="109" t="s">
        <v>99</v>
      </c>
      <c r="C207" s="113">
        <v>1961</v>
      </c>
      <c r="D207" s="111" t="s">
        <v>49</v>
      </c>
      <c r="E207" s="103"/>
      <c r="F207" s="103">
        <v>11</v>
      </c>
      <c r="G207" s="103">
        <v>7</v>
      </c>
      <c r="H207" s="103">
        <v>6</v>
      </c>
      <c r="I207" s="103"/>
      <c r="J207" s="103">
        <f t="shared" si="8"/>
        <v>24</v>
      </c>
    </row>
    <row r="208" spans="1:10" s="101" customFormat="1" ht="11">
      <c r="A208" s="102" t="s">
        <v>22</v>
      </c>
      <c r="B208" s="109" t="s">
        <v>148</v>
      </c>
      <c r="C208" s="113">
        <v>1984</v>
      </c>
      <c r="D208" s="111" t="s">
        <v>51</v>
      </c>
      <c r="E208" s="103">
        <v>20</v>
      </c>
      <c r="F208" s="103"/>
      <c r="G208" s="103"/>
      <c r="H208" s="103"/>
      <c r="I208" s="103"/>
      <c r="J208" s="103">
        <f t="shared" si="8"/>
        <v>20</v>
      </c>
    </row>
    <row r="209" spans="1:10" s="101" customFormat="1" ht="11">
      <c r="A209" s="102" t="s">
        <v>23</v>
      </c>
      <c r="B209" s="109" t="s">
        <v>67</v>
      </c>
      <c r="C209" s="113">
        <v>2000</v>
      </c>
      <c r="D209" s="111" t="s">
        <v>15</v>
      </c>
      <c r="E209" s="103"/>
      <c r="F209" s="103"/>
      <c r="G209" s="103">
        <v>20</v>
      </c>
      <c r="H209" s="103"/>
      <c r="I209" s="103"/>
      <c r="J209" s="103">
        <f t="shared" si="8"/>
        <v>20</v>
      </c>
    </row>
    <row r="210" spans="1:10" s="101" customFormat="1" ht="11">
      <c r="A210" s="102" t="s">
        <v>24</v>
      </c>
      <c r="B210" s="109" t="s">
        <v>137</v>
      </c>
      <c r="C210" s="113">
        <v>1972</v>
      </c>
      <c r="D210" s="111" t="s">
        <v>53</v>
      </c>
      <c r="E210" s="103">
        <v>8</v>
      </c>
      <c r="F210" s="103">
        <v>8</v>
      </c>
      <c r="G210" s="103">
        <v>2</v>
      </c>
      <c r="H210" s="103"/>
      <c r="I210" s="103"/>
      <c r="J210" s="103">
        <f t="shared" si="8"/>
        <v>18</v>
      </c>
    </row>
    <row r="211" spans="1:10" s="101" customFormat="1" ht="11">
      <c r="A211" s="102" t="s">
        <v>25</v>
      </c>
      <c r="B211" s="109" t="s">
        <v>72</v>
      </c>
      <c r="C211" s="113">
        <v>1959</v>
      </c>
      <c r="D211" s="111" t="s">
        <v>53</v>
      </c>
      <c r="E211" s="103"/>
      <c r="F211" s="103"/>
      <c r="G211" s="103"/>
      <c r="H211" s="103">
        <v>17</v>
      </c>
      <c r="I211" s="103"/>
      <c r="J211" s="103">
        <f t="shared" si="8"/>
        <v>17</v>
      </c>
    </row>
    <row r="212" spans="1:10" s="101" customFormat="1" ht="11">
      <c r="A212" s="102" t="s">
        <v>26</v>
      </c>
      <c r="B212" s="109" t="s">
        <v>35</v>
      </c>
      <c r="C212" s="113">
        <v>1961</v>
      </c>
      <c r="D212" s="111" t="s">
        <v>15</v>
      </c>
      <c r="E212" s="103"/>
      <c r="F212" s="103"/>
      <c r="G212" s="103">
        <v>17</v>
      </c>
      <c r="H212" s="103"/>
      <c r="I212" s="103"/>
      <c r="J212" s="103">
        <f t="shared" si="8"/>
        <v>17</v>
      </c>
    </row>
    <row r="213" spans="1:10" s="101" customFormat="1" ht="11">
      <c r="A213" s="102" t="s">
        <v>28</v>
      </c>
      <c r="B213" s="109" t="s">
        <v>63</v>
      </c>
      <c r="C213" s="113">
        <v>1990</v>
      </c>
      <c r="D213" s="111" t="s">
        <v>49</v>
      </c>
      <c r="E213" s="103"/>
      <c r="F213" s="103"/>
      <c r="G213" s="103">
        <v>15</v>
      </c>
      <c r="H213" s="103"/>
      <c r="I213" s="103"/>
      <c r="J213" s="103">
        <f t="shared" si="8"/>
        <v>15</v>
      </c>
    </row>
    <row r="214" spans="1:10" s="101" customFormat="1" ht="12" customHeight="1">
      <c r="A214" s="102" t="s">
        <v>153</v>
      </c>
      <c r="B214" s="109" t="s">
        <v>48</v>
      </c>
      <c r="C214" s="113">
        <v>1997</v>
      </c>
      <c r="D214" s="111" t="s">
        <v>51</v>
      </c>
      <c r="E214" s="103">
        <v>3</v>
      </c>
      <c r="F214" s="103">
        <v>10</v>
      </c>
      <c r="G214" s="103">
        <v>1</v>
      </c>
      <c r="H214" s="103"/>
      <c r="I214" s="103"/>
      <c r="J214" s="103">
        <f t="shared" si="8"/>
        <v>14</v>
      </c>
    </row>
    <row r="215" spans="1:10" s="101" customFormat="1" ht="11">
      <c r="A215" s="102" t="s">
        <v>149</v>
      </c>
      <c r="B215" s="109" t="s">
        <v>30</v>
      </c>
      <c r="C215" s="113">
        <v>1947</v>
      </c>
      <c r="D215" s="111" t="s">
        <v>84</v>
      </c>
      <c r="E215" s="103">
        <v>7</v>
      </c>
      <c r="F215" s="103">
        <v>7</v>
      </c>
      <c r="G215" s="103"/>
      <c r="H215" s="103"/>
      <c r="I215" s="103"/>
      <c r="J215" s="103">
        <f t="shared" si="8"/>
        <v>14</v>
      </c>
    </row>
    <row r="216" spans="1:10" s="101" customFormat="1" ht="11">
      <c r="A216" s="102" t="s">
        <v>150</v>
      </c>
      <c r="B216" s="109" t="s">
        <v>165</v>
      </c>
      <c r="C216" s="113">
        <v>2003</v>
      </c>
      <c r="D216" s="111" t="s">
        <v>169</v>
      </c>
      <c r="E216" s="103">
        <v>4</v>
      </c>
      <c r="F216" s="103">
        <v>6</v>
      </c>
      <c r="G216" s="103">
        <v>3</v>
      </c>
      <c r="H216" s="103"/>
      <c r="I216" s="103"/>
      <c r="J216" s="103">
        <f t="shared" si="8"/>
        <v>13</v>
      </c>
    </row>
    <row r="217" spans="1:10" s="101" customFormat="1" ht="12" customHeight="1">
      <c r="A217" s="102" t="s">
        <v>162</v>
      </c>
      <c r="B217" s="109" t="s">
        <v>166</v>
      </c>
      <c r="C217" s="113">
        <v>1956</v>
      </c>
      <c r="D217" s="111" t="s">
        <v>84</v>
      </c>
      <c r="E217" s="103">
        <v>11</v>
      </c>
      <c r="F217" s="103"/>
      <c r="G217" s="103"/>
      <c r="H217" s="103"/>
      <c r="I217" s="103"/>
      <c r="J217" s="103">
        <f t="shared" si="8"/>
        <v>11</v>
      </c>
    </row>
    <row r="218" spans="1:10" s="101" customFormat="1" ht="12" customHeight="1">
      <c r="A218" s="102" t="s">
        <v>237</v>
      </c>
      <c r="B218" s="109" t="s">
        <v>71</v>
      </c>
      <c r="C218" s="113">
        <v>1954</v>
      </c>
      <c r="D218" s="111" t="s">
        <v>53</v>
      </c>
      <c r="E218" s="103">
        <v>5</v>
      </c>
      <c r="F218" s="103">
        <v>5</v>
      </c>
      <c r="G218" s="103"/>
      <c r="H218" s="103"/>
      <c r="I218" s="103"/>
      <c r="J218" s="103">
        <f t="shared" si="8"/>
        <v>10</v>
      </c>
    </row>
    <row r="219" spans="1:10" s="101" customFormat="1" ht="12" customHeight="1">
      <c r="A219" s="102" t="s">
        <v>266</v>
      </c>
      <c r="B219" s="109" t="s">
        <v>105</v>
      </c>
      <c r="C219" s="113">
        <v>2001</v>
      </c>
      <c r="D219" s="111" t="s">
        <v>51</v>
      </c>
      <c r="E219" s="103">
        <v>10</v>
      </c>
      <c r="F219" s="103"/>
      <c r="G219" s="103"/>
      <c r="H219" s="103"/>
      <c r="I219" s="103"/>
      <c r="J219" s="103">
        <f t="shared" si="8"/>
        <v>10</v>
      </c>
    </row>
    <row r="220" spans="1:10" s="101" customFormat="1" ht="12" customHeight="1">
      <c r="A220" s="102" t="s">
        <v>251</v>
      </c>
      <c r="B220" s="109" t="s">
        <v>85</v>
      </c>
      <c r="C220" s="113">
        <v>1986</v>
      </c>
      <c r="D220" s="111" t="s">
        <v>49</v>
      </c>
      <c r="E220" s="103"/>
      <c r="F220" s="103"/>
      <c r="G220" s="103"/>
      <c r="H220" s="103">
        <v>9</v>
      </c>
      <c r="I220" s="103"/>
      <c r="J220" s="103">
        <f t="shared" si="8"/>
        <v>9</v>
      </c>
    </row>
    <row r="221" spans="1:10" s="101" customFormat="1" ht="12" customHeight="1">
      <c r="A221" s="102" t="s">
        <v>252</v>
      </c>
      <c r="B221" s="109" t="s">
        <v>75</v>
      </c>
      <c r="C221" s="113">
        <v>1964</v>
      </c>
      <c r="D221" s="111" t="s">
        <v>49</v>
      </c>
      <c r="E221" s="103"/>
      <c r="F221" s="103">
        <v>2</v>
      </c>
      <c r="G221" s="103"/>
      <c r="H221" s="103">
        <v>7</v>
      </c>
      <c r="I221" s="103"/>
      <c r="J221" s="103">
        <f t="shared" si="8"/>
        <v>9</v>
      </c>
    </row>
    <row r="222" spans="1:10" s="101" customFormat="1" ht="12" customHeight="1">
      <c r="A222" s="102" t="s">
        <v>253</v>
      </c>
      <c r="B222" s="109" t="s">
        <v>260</v>
      </c>
      <c r="C222" s="113">
        <v>1979</v>
      </c>
      <c r="D222" s="111" t="s">
        <v>239</v>
      </c>
      <c r="E222" s="103"/>
      <c r="F222" s="103"/>
      <c r="G222" s="103"/>
      <c r="H222" s="103">
        <v>5</v>
      </c>
      <c r="I222" s="103"/>
      <c r="J222" s="103">
        <f t="shared" si="8"/>
        <v>5</v>
      </c>
    </row>
    <row r="223" spans="1:10" s="101" customFormat="1" ht="12" customHeight="1">
      <c r="A223" s="102" t="s">
        <v>269</v>
      </c>
      <c r="B223" s="109" t="s">
        <v>147</v>
      </c>
      <c r="C223" s="113">
        <v>1976</v>
      </c>
      <c r="D223" s="111" t="s">
        <v>146</v>
      </c>
      <c r="E223" s="103">
        <v>1</v>
      </c>
      <c r="F223" s="103">
        <v>4</v>
      </c>
      <c r="G223" s="103"/>
      <c r="H223" s="103"/>
      <c r="I223" s="103"/>
      <c r="J223" s="103">
        <f t="shared" si="8"/>
        <v>5</v>
      </c>
    </row>
    <row r="224" spans="1:10" s="101" customFormat="1" ht="12" customHeight="1">
      <c r="A224" s="102" t="s">
        <v>270</v>
      </c>
      <c r="B224" s="109" t="s">
        <v>220</v>
      </c>
      <c r="C224" s="113">
        <v>1980</v>
      </c>
      <c r="D224" s="111" t="s">
        <v>169</v>
      </c>
      <c r="E224" s="103">
        <v>2</v>
      </c>
      <c r="F224" s="103">
        <v>3</v>
      </c>
      <c r="G224" s="103"/>
      <c r="H224" s="103"/>
      <c r="I224" s="103"/>
      <c r="J224" s="103">
        <f t="shared" si="8"/>
        <v>5</v>
      </c>
    </row>
    <row r="225" spans="1:10" s="101" customFormat="1" ht="12" customHeight="1">
      <c r="A225" s="102" t="s">
        <v>271</v>
      </c>
      <c r="B225" s="109" t="s">
        <v>249</v>
      </c>
      <c r="C225" s="113">
        <v>1994</v>
      </c>
      <c r="D225" s="111" t="s">
        <v>239</v>
      </c>
      <c r="E225" s="103"/>
      <c r="F225" s="103"/>
      <c r="G225" s="103"/>
      <c r="H225" s="103">
        <v>3</v>
      </c>
      <c r="I225" s="103"/>
      <c r="J225" s="103">
        <f t="shared" si="8"/>
        <v>3</v>
      </c>
    </row>
    <row r="226" spans="1:10" s="101" customFormat="1" ht="12" customHeight="1">
      <c r="A226" s="102" t="s">
        <v>272</v>
      </c>
      <c r="B226" s="109" t="s">
        <v>247</v>
      </c>
      <c r="C226" s="113">
        <v>1982</v>
      </c>
      <c r="D226" s="111" t="s">
        <v>239</v>
      </c>
      <c r="E226" s="103"/>
      <c r="F226" s="103"/>
      <c r="G226" s="103"/>
      <c r="H226" s="103">
        <v>2</v>
      </c>
      <c r="I226" s="103"/>
      <c r="J226" s="103">
        <f t="shared" si="8"/>
        <v>2</v>
      </c>
    </row>
    <row r="227" spans="1:10" s="101" customFormat="1" ht="12" customHeight="1">
      <c r="A227" s="102" t="s">
        <v>273</v>
      </c>
      <c r="B227" s="109" t="s">
        <v>261</v>
      </c>
      <c r="C227" s="113">
        <v>1990</v>
      </c>
      <c r="D227" s="111" t="s">
        <v>239</v>
      </c>
      <c r="E227" s="103"/>
      <c r="F227" s="103"/>
      <c r="G227" s="103"/>
      <c r="H227" s="103">
        <v>1</v>
      </c>
      <c r="I227" s="103"/>
      <c r="J227" s="103">
        <f t="shared" si="8"/>
        <v>1</v>
      </c>
    </row>
    <row r="228" spans="1:10" s="101" customFormat="1" ht="12" customHeight="1">
      <c r="A228" s="102" t="s">
        <v>274</v>
      </c>
      <c r="B228" s="109" t="s">
        <v>203</v>
      </c>
      <c r="C228" s="113">
        <v>1984</v>
      </c>
      <c r="D228" s="111" t="s">
        <v>169</v>
      </c>
      <c r="E228" s="103"/>
      <c r="F228" s="103">
        <v>1</v>
      </c>
      <c r="G228" s="103"/>
      <c r="H228" s="103"/>
      <c r="I228" s="103"/>
      <c r="J228" s="103">
        <f t="shared" si="8"/>
        <v>1</v>
      </c>
    </row>
    <row r="229" spans="1:10" s="81" customFormat="1" ht="6" customHeight="1">
      <c r="A229" s="102"/>
      <c r="B229" s="82"/>
      <c r="C229" s="82"/>
      <c r="D229" s="82"/>
      <c r="E229" s="82"/>
      <c r="F229" s="82"/>
      <c r="G229" s="82"/>
      <c r="H229" s="82"/>
      <c r="I229" s="82"/>
      <c r="J229" s="82"/>
    </row>
    <row r="230" spans="1:10" s="81" customFormat="1">
      <c r="A230" s="96"/>
      <c r="B230" s="60" t="s">
        <v>232</v>
      </c>
      <c r="C230" s="94"/>
      <c r="D230" s="94"/>
      <c r="E230" s="94"/>
      <c r="F230" s="94"/>
      <c r="G230" s="94"/>
      <c r="H230" s="97"/>
      <c r="I230" s="97"/>
      <c r="J230" s="82"/>
    </row>
    <row r="231" spans="1:10" s="84" customFormat="1" ht="11">
      <c r="A231" s="99" t="s">
        <v>7</v>
      </c>
      <c r="B231" s="100" t="s">
        <v>58</v>
      </c>
      <c r="C231" s="103"/>
      <c r="D231" s="103"/>
      <c r="E231" s="100">
        <f>20+17+20+17+20+17+15+20+15+20+15</f>
        <v>196</v>
      </c>
      <c r="F231" s="100">
        <f>20+17+20+17+20+17+15+20+15+20+17+11+10</f>
        <v>219</v>
      </c>
      <c r="G231" s="100">
        <f>20+17+20+17+20+20+15+20+15+13+10</f>
        <v>187</v>
      </c>
      <c r="H231" s="100">
        <f>20+17+20+17+20+17+15+20+17</f>
        <v>163</v>
      </c>
      <c r="I231" s="100"/>
      <c r="J231" s="100">
        <f t="shared" ref="J231:J236" si="9">SUM(E231:H231)</f>
        <v>765</v>
      </c>
    </row>
    <row r="232" spans="1:10" s="84" customFormat="1" ht="11">
      <c r="A232" s="99" t="s">
        <v>8</v>
      </c>
      <c r="B232" s="100" t="s">
        <v>151</v>
      </c>
      <c r="C232" s="103"/>
      <c r="D232" s="103"/>
      <c r="E232" s="100">
        <f>20+13+17+13+13</f>
        <v>76</v>
      </c>
      <c r="F232" s="100">
        <f>20+15+17+15+11</f>
        <v>78</v>
      </c>
      <c r="G232" s="100">
        <f>20+17+13</f>
        <v>50</v>
      </c>
      <c r="H232" s="100">
        <f>20+10+20+13</f>
        <v>63</v>
      </c>
      <c r="I232" s="100"/>
      <c r="J232" s="100">
        <f t="shared" si="9"/>
        <v>267</v>
      </c>
    </row>
    <row r="233" spans="1:10" s="84" customFormat="1" ht="11">
      <c r="A233" s="99" t="s">
        <v>10</v>
      </c>
      <c r="B233" s="100" t="s">
        <v>158</v>
      </c>
      <c r="C233" s="100"/>
      <c r="D233" s="100"/>
      <c r="E233" s="100">
        <f>15+13+17+17</f>
        <v>62</v>
      </c>
      <c r="F233" s="100">
        <f>13+13+17+15</f>
        <v>58</v>
      </c>
      <c r="G233" s="100">
        <f>13+17+17+15</f>
        <v>62</v>
      </c>
      <c r="H233" s="100">
        <f>13+13+15+17+15</f>
        <v>73</v>
      </c>
      <c r="I233" s="100"/>
      <c r="J233" s="100">
        <f t="shared" si="9"/>
        <v>255</v>
      </c>
    </row>
    <row r="234" spans="1:10" s="84" customFormat="1" ht="11">
      <c r="A234" s="102" t="s">
        <v>12</v>
      </c>
      <c r="B234" s="100" t="s">
        <v>239</v>
      </c>
      <c r="C234" s="103"/>
      <c r="D234" s="103"/>
      <c r="E234" s="103"/>
      <c r="F234" s="103"/>
      <c r="G234" s="103">
        <f>15+11+17+15+13+11+10</f>
        <v>92</v>
      </c>
      <c r="H234" s="103">
        <f>15+11+17+15+13+11+10+9+11+13+11</f>
        <v>136</v>
      </c>
      <c r="I234" s="103"/>
      <c r="J234" s="103">
        <f t="shared" si="9"/>
        <v>228</v>
      </c>
    </row>
    <row r="235" spans="1:10" s="84" customFormat="1" ht="11">
      <c r="A235" s="102" t="s">
        <v>13</v>
      </c>
      <c r="B235" s="103" t="s">
        <v>61</v>
      </c>
      <c r="C235" s="103"/>
      <c r="D235" s="103"/>
      <c r="E235" s="103">
        <f>20</f>
        <v>20</v>
      </c>
      <c r="F235" s="103">
        <f>20</f>
        <v>20</v>
      </c>
      <c r="G235" s="103">
        <v>20</v>
      </c>
      <c r="H235" s="103">
        <v>20</v>
      </c>
      <c r="I235" s="103"/>
      <c r="J235" s="103">
        <f t="shared" si="9"/>
        <v>80</v>
      </c>
    </row>
    <row r="236" spans="1:10" s="84" customFormat="1" ht="11">
      <c r="A236" s="102" t="s">
        <v>16</v>
      </c>
      <c r="B236" s="103" t="s">
        <v>170</v>
      </c>
      <c r="C236" s="103"/>
      <c r="D236" s="103"/>
      <c r="E236" s="103">
        <f>15</f>
        <v>15</v>
      </c>
      <c r="F236" s="103">
        <v>13</v>
      </c>
      <c r="G236" s="103">
        <v>11</v>
      </c>
      <c r="H236" s="103"/>
      <c r="I236" s="103"/>
      <c r="J236" s="103">
        <f t="shared" si="9"/>
        <v>39</v>
      </c>
    </row>
    <row r="237" spans="1:10" s="81" customFormat="1" ht="6" customHeight="1">
      <c r="A237" s="102"/>
      <c r="B237" s="96"/>
      <c r="C237" s="96"/>
      <c r="D237" s="82"/>
      <c r="E237" s="82"/>
      <c r="F237" s="82"/>
      <c r="G237" s="82"/>
      <c r="H237" s="82"/>
      <c r="I237" s="82"/>
      <c r="J237" s="82"/>
    </row>
    <row r="238" spans="1:10" s="81" customFormat="1">
      <c r="A238" s="96"/>
      <c r="B238" s="62" t="s">
        <v>39</v>
      </c>
      <c r="C238" s="94"/>
      <c r="D238" s="82"/>
      <c r="E238" s="82"/>
      <c r="F238" s="82"/>
      <c r="G238" s="82"/>
      <c r="H238" s="82"/>
      <c r="I238" s="82"/>
      <c r="J238" s="82"/>
    </row>
    <row r="239" spans="1:10" s="101" customFormat="1" ht="11">
      <c r="A239" s="99" t="s">
        <v>7</v>
      </c>
      <c r="B239" s="100" t="s">
        <v>158</v>
      </c>
      <c r="C239" s="100"/>
      <c r="D239" s="100"/>
      <c r="E239" s="100">
        <v>17</v>
      </c>
      <c r="F239" s="100">
        <v>15</v>
      </c>
      <c r="G239" s="100">
        <v>17</v>
      </c>
      <c r="H239" s="100">
        <v>20</v>
      </c>
      <c r="I239" s="100"/>
      <c r="J239" s="100">
        <f t="shared" ref="J239:J245" si="10">SUM(E239:H239)</f>
        <v>69</v>
      </c>
    </row>
    <row r="240" spans="1:10" s="101" customFormat="1" ht="11">
      <c r="A240" s="99" t="s">
        <v>8</v>
      </c>
      <c r="B240" s="100" t="s">
        <v>58</v>
      </c>
      <c r="C240" s="100"/>
      <c r="D240" s="100"/>
      <c r="E240" s="100">
        <v>20</v>
      </c>
      <c r="F240" s="100">
        <v>17</v>
      </c>
      <c r="G240" s="100">
        <v>15</v>
      </c>
      <c r="H240" s="100">
        <v>11</v>
      </c>
      <c r="I240" s="100"/>
      <c r="J240" s="100">
        <f t="shared" si="10"/>
        <v>63</v>
      </c>
    </row>
    <row r="241" spans="1:10" s="101" customFormat="1" ht="11">
      <c r="A241" s="99" t="s">
        <v>10</v>
      </c>
      <c r="B241" s="100" t="s">
        <v>49</v>
      </c>
      <c r="C241" s="100"/>
      <c r="D241" s="100"/>
      <c r="E241" s="100"/>
      <c r="F241" s="100">
        <v>20</v>
      </c>
      <c r="G241" s="100">
        <v>20</v>
      </c>
      <c r="H241" s="100">
        <v>17</v>
      </c>
      <c r="I241" s="100"/>
      <c r="J241" s="100">
        <f t="shared" si="10"/>
        <v>57</v>
      </c>
    </row>
    <row r="242" spans="1:10" s="101" customFormat="1" ht="11">
      <c r="A242" s="102" t="s">
        <v>12</v>
      </c>
      <c r="B242" s="103" t="s">
        <v>59</v>
      </c>
      <c r="C242" s="103"/>
      <c r="D242" s="103"/>
      <c r="E242" s="103">
        <v>15</v>
      </c>
      <c r="F242" s="103">
        <v>13</v>
      </c>
      <c r="G242" s="103">
        <v>13</v>
      </c>
      <c r="H242" s="103">
        <v>15</v>
      </c>
      <c r="I242" s="103"/>
      <c r="J242" s="103">
        <f t="shared" si="10"/>
        <v>56</v>
      </c>
    </row>
    <row r="243" spans="1:10" s="101" customFormat="1" ht="11">
      <c r="A243" s="102" t="s">
        <v>13</v>
      </c>
      <c r="B243" s="103" t="s">
        <v>151</v>
      </c>
      <c r="C243" s="103"/>
      <c r="D243" s="103"/>
      <c r="E243" s="103">
        <v>11</v>
      </c>
      <c r="F243" s="103">
        <v>10</v>
      </c>
      <c r="G243" s="103">
        <v>10</v>
      </c>
      <c r="H243" s="103">
        <v>10</v>
      </c>
      <c r="I243" s="103"/>
      <c r="J243" s="103">
        <f t="shared" si="10"/>
        <v>41</v>
      </c>
    </row>
    <row r="244" spans="1:10" s="101" customFormat="1" ht="11">
      <c r="A244" s="102" t="s">
        <v>16</v>
      </c>
      <c r="B244" s="103" t="s">
        <v>170</v>
      </c>
      <c r="C244" s="103"/>
      <c r="D244" s="103"/>
      <c r="E244" s="103">
        <v>13</v>
      </c>
      <c r="F244" s="103">
        <v>11</v>
      </c>
      <c r="G244" s="103">
        <v>11</v>
      </c>
      <c r="H244" s="103"/>
      <c r="I244" s="103"/>
      <c r="J244" s="103">
        <f t="shared" si="10"/>
        <v>35</v>
      </c>
    </row>
    <row r="245" spans="1:10" s="101" customFormat="1" ht="11">
      <c r="A245" s="102" t="s">
        <v>18</v>
      </c>
      <c r="B245" s="103" t="s">
        <v>239</v>
      </c>
      <c r="C245" s="103"/>
      <c r="D245" s="103"/>
      <c r="E245" s="103"/>
      <c r="F245" s="103"/>
      <c r="G245" s="103">
        <v>9</v>
      </c>
      <c r="H245" s="103">
        <v>13</v>
      </c>
      <c r="I245" s="103"/>
      <c r="J245" s="103">
        <f t="shared" si="10"/>
        <v>22</v>
      </c>
    </row>
    <row r="246" spans="1:10">
      <c r="A246" s="102"/>
      <c r="B246" s="5"/>
      <c r="C246" s="5"/>
      <c r="D246" s="5"/>
      <c r="E246" s="5"/>
      <c r="F246" s="5"/>
      <c r="G246" s="5"/>
      <c r="H246" s="5"/>
      <c r="I246" s="5"/>
      <c r="J246" s="4"/>
    </row>
    <row r="247" spans="1:10">
      <c r="A247" s="6"/>
      <c r="B247" s="3"/>
      <c r="C247" s="3"/>
      <c r="D247" s="3"/>
      <c r="E247" s="3"/>
      <c r="F247" s="3"/>
      <c r="G247" s="3"/>
      <c r="H247" s="3"/>
      <c r="I247" s="3"/>
      <c r="J247" s="3"/>
    </row>
    <row r="248" spans="1:10">
      <c r="A248" s="5"/>
    </row>
  </sheetData>
  <sortState ref="B200:J229">
    <sortCondition descending="1" ref="J200"/>
  </sortState>
  <mergeCells count="2">
    <mergeCell ref="A139:J139"/>
    <mergeCell ref="A2:J2"/>
  </mergeCells>
  <phoneticPr fontId="0" type="noConversion"/>
  <printOptions gridLinesSet="0"/>
  <pageMargins left="0.39370078740157483" right="0.19685039370078741" top="0.9055118110236221" bottom="0.6692913385826772" header="0.51181102362204722" footer="0.51181102362204722"/>
  <pageSetup paperSize="9" orientation="portrait" horizontalDpi="4294967293" verticalDpi="360"/>
  <headerFooter alignWithMargins="0">
    <oddHeader>&amp;CSeite &amp;P von &amp;N</oddHeader>
    <oddFooter>&amp;L&amp;8Datenverarbeitung&amp;C&amp;8ASV JAUFENTAL&amp;R&amp;5WCUP\Punkte 2018.xls</oddFooter>
  </headerFooter>
  <rowBreaks count="3" manualBreakCount="3">
    <brk id="138" max="16383" man="1"/>
    <brk id="186" max="16383" man="1"/>
    <brk id="23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/>
  <dimension ref="A1:J269"/>
  <sheetViews>
    <sheetView workbookViewId="0">
      <selection activeCell="B28" sqref="B28"/>
    </sheetView>
  </sheetViews>
  <sheetFormatPr baseColWidth="10" defaultRowHeight="12" x14ac:dyDescent="0"/>
  <cols>
    <col min="1" max="1" width="4.5" style="1" customWidth="1"/>
    <col min="2" max="2" width="23" customWidth="1"/>
    <col min="3" max="3" width="5.1640625" customWidth="1"/>
    <col min="4" max="4" width="14.33203125" customWidth="1"/>
    <col min="5" max="5" width="9.5" customWidth="1"/>
    <col min="6" max="6" width="12.1640625" customWidth="1"/>
    <col min="7" max="7" width="9.33203125" customWidth="1"/>
    <col min="8" max="8" width="11.5" customWidth="1"/>
    <col min="9" max="9" width="8.6640625" customWidth="1"/>
  </cols>
  <sheetData>
    <row r="1" spans="1:9" ht="6.75" customHeight="1"/>
    <row r="5" spans="1:9" ht="9.75" customHeight="1" thickBot="1"/>
    <row r="6" spans="1:9" s="19" customFormat="1" ht="13" thickBot="1">
      <c r="A6" s="20" t="s">
        <v>0</v>
      </c>
      <c r="B6" s="20" t="s">
        <v>1</v>
      </c>
      <c r="C6" s="20" t="s">
        <v>2</v>
      </c>
      <c r="D6" s="20" t="s">
        <v>3</v>
      </c>
      <c r="E6" s="21" t="s">
        <v>45</v>
      </c>
      <c r="F6" s="21" t="s">
        <v>4</v>
      </c>
      <c r="G6" s="21" t="s">
        <v>163</v>
      </c>
      <c r="H6" s="22" t="s">
        <v>164</v>
      </c>
      <c r="I6" s="23" t="s">
        <v>46</v>
      </c>
    </row>
    <row r="7" spans="1:9">
      <c r="A7" s="2"/>
      <c r="B7" s="2"/>
      <c r="C7" s="2"/>
      <c r="D7" s="2"/>
      <c r="E7" s="24" t="s">
        <v>6</v>
      </c>
      <c r="F7" s="24" t="s">
        <v>106</v>
      </c>
      <c r="G7" s="24" t="s">
        <v>107</v>
      </c>
      <c r="H7" s="22" t="s">
        <v>5</v>
      </c>
      <c r="I7" s="2"/>
    </row>
    <row r="8" spans="1:9">
      <c r="A8" s="2"/>
      <c r="B8" s="2"/>
      <c r="C8" s="2"/>
      <c r="D8" s="2"/>
      <c r="E8" s="39" t="s">
        <v>15</v>
      </c>
      <c r="F8" s="33" t="s">
        <v>51</v>
      </c>
      <c r="G8" s="32" t="s">
        <v>53</v>
      </c>
      <c r="H8" s="33" t="s">
        <v>49</v>
      </c>
      <c r="I8" s="2"/>
    </row>
    <row r="9" spans="1:9">
      <c r="A9" s="6"/>
      <c r="B9" s="53" t="s">
        <v>108</v>
      </c>
      <c r="C9" s="54"/>
      <c r="D9" s="6"/>
      <c r="E9" s="6"/>
      <c r="F9" s="6"/>
      <c r="G9" s="6"/>
      <c r="H9" s="6"/>
      <c r="I9" s="6"/>
    </row>
    <row r="10" spans="1:9">
      <c r="A10" s="6"/>
      <c r="B10" s="67"/>
      <c r="C10" s="68"/>
      <c r="D10" s="6"/>
      <c r="E10" s="6"/>
      <c r="F10" s="6"/>
      <c r="G10" s="6"/>
      <c r="H10" s="6"/>
      <c r="I10" s="6"/>
    </row>
    <row r="11" spans="1:9">
      <c r="A11" s="28"/>
      <c r="B11" s="25"/>
      <c r="C11" s="28"/>
      <c r="D11" s="25"/>
      <c r="E11" s="25"/>
      <c r="F11" s="25"/>
      <c r="G11" s="25"/>
      <c r="H11" s="25"/>
      <c r="I11" s="18"/>
    </row>
    <row r="12" spans="1:9">
      <c r="A12" s="6"/>
      <c r="B12" s="3"/>
      <c r="C12" s="3"/>
      <c r="D12" s="3"/>
      <c r="E12" s="3"/>
      <c r="F12" s="3"/>
      <c r="G12" s="3"/>
      <c r="H12" s="3"/>
      <c r="I12" s="4"/>
    </row>
    <row r="13" spans="1:9">
      <c r="A13" s="6"/>
      <c r="B13" s="53" t="s">
        <v>109</v>
      </c>
      <c r="C13" s="54"/>
      <c r="D13" s="3"/>
      <c r="E13" s="3"/>
      <c r="F13" s="3"/>
      <c r="G13" s="3"/>
      <c r="H13" s="3"/>
      <c r="I13" s="4"/>
    </row>
    <row r="14" spans="1:9">
      <c r="A14" s="6"/>
      <c r="B14" s="3"/>
      <c r="C14" s="3"/>
      <c r="D14" s="3"/>
      <c r="E14" s="3"/>
      <c r="F14" s="3"/>
      <c r="G14" s="3"/>
      <c r="H14" s="3"/>
      <c r="I14" s="4"/>
    </row>
    <row r="15" spans="1:9">
      <c r="A15" s="28" t="s">
        <v>7</v>
      </c>
      <c r="B15" s="25" t="s">
        <v>88</v>
      </c>
      <c r="C15" s="28">
        <v>2004</v>
      </c>
      <c r="D15" s="25" t="s">
        <v>49</v>
      </c>
      <c r="E15" s="25">
        <v>20</v>
      </c>
      <c r="F15" s="25">
        <v>20</v>
      </c>
      <c r="G15" s="25">
        <v>20</v>
      </c>
      <c r="H15" s="25">
        <v>20</v>
      </c>
      <c r="I15" s="18">
        <f>SUM(E15:H15)</f>
        <v>80</v>
      </c>
    </row>
    <row r="16" spans="1:9">
      <c r="A16" s="7"/>
      <c r="B16" s="3"/>
      <c r="C16" s="8"/>
      <c r="D16" s="3"/>
      <c r="E16" s="3"/>
      <c r="F16" s="3"/>
      <c r="G16" s="3"/>
      <c r="H16" s="3"/>
      <c r="I16" s="4"/>
    </row>
    <row r="17" spans="1:9">
      <c r="A17" s="6"/>
      <c r="B17" s="3"/>
      <c r="C17" s="3"/>
      <c r="D17" s="3"/>
      <c r="E17" s="3"/>
      <c r="F17" s="3"/>
      <c r="G17" s="3"/>
      <c r="H17" s="3"/>
      <c r="I17" s="4"/>
    </row>
    <row r="18" spans="1:9">
      <c r="A18" s="6"/>
      <c r="B18" s="54" t="s">
        <v>110</v>
      </c>
      <c r="C18" s="54"/>
      <c r="D18" s="6"/>
      <c r="E18" s="6"/>
      <c r="F18" s="6"/>
      <c r="G18" s="6"/>
      <c r="H18" s="6"/>
      <c r="I18" s="6"/>
    </row>
    <row r="19" spans="1:9">
      <c r="A19" s="5"/>
      <c r="B19" s="3"/>
      <c r="C19" s="3"/>
      <c r="D19" s="3"/>
      <c r="E19" s="3"/>
      <c r="F19" s="3"/>
      <c r="G19" s="3"/>
      <c r="H19" s="5"/>
      <c r="I19" s="3"/>
    </row>
    <row r="20" spans="1:9">
      <c r="A20" s="28" t="s">
        <v>7</v>
      </c>
      <c r="B20" s="25" t="s">
        <v>138</v>
      </c>
      <c r="C20" s="28">
        <v>2002</v>
      </c>
      <c r="D20" s="25" t="s">
        <v>11</v>
      </c>
      <c r="E20" s="25">
        <v>20</v>
      </c>
      <c r="F20" s="25"/>
      <c r="G20" s="25">
        <v>20</v>
      </c>
      <c r="H20" s="25">
        <v>20</v>
      </c>
      <c r="I20" s="25">
        <f>SUM(E20:H20)</f>
        <v>60</v>
      </c>
    </row>
    <row r="21" spans="1:9">
      <c r="A21" s="6"/>
      <c r="B21" s="3"/>
      <c r="C21" s="3"/>
      <c r="D21" s="3"/>
      <c r="E21" s="3"/>
      <c r="F21" s="3"/>
      <c r="G21" s="3"/>
      <c r="H21" s="3"/>
      <c r="I21" s="4"/>
    </row>
    <row r="22" spans="1:9">
      <c r="A22" s="6"/>
      <c r="B22" s="54" t="s">
        <v>111</v>
      </c>
      <c r="C22" s="54"/>
      <c r="D22" s="3"/>
      <c r="E22" s="3"/>
      <c r="F22" s="3"/>
      <c r="G22" s="3"/>
      <c r="H22" s="3"/>
      <c r="I22" s="4"/>
    </row>
    <row r="23" spans="1:9">
      <c r="A23" s="6"/>
      <c r="B23" s="3"/>
      <c r="C23" s="3"/>
      <c r="D23" s="3"/>
      <c r="E23" s="3"/>
      <c r="F23" s="3"/>
      <c r="G23" s="3"/>
      <c r="H23" s="3"/>
      <c r="I23" s="4"/>
    </row>
    <row r="24" spans="1:9">
      <c r="A24" s="28" t="s">
        <v>7</v>
      </c>
      <c r="B24" s="25" t="s">
        <v>105</v>
      </c>
      <c r="C24" s="28">
        <v>2001</v>
      </c>
      <c r="D24" s="25" t="s">
        <v>51</v>
      </c>
      <c r="E24" s="25">
        <v>15</v>
      </c>
      <c r="F24" s="25">
        <v>17</v>
      </c>
      <c r="G24" s="25">
        <v>20</v>
      </c>
      <c r="H24" s="25">
        <v>20</v>
      </c>
      <c r="I24" s="25">
        <f t="shared" ref="I24:I32" si="0">SUM(E24:H24)</f>
        <v>72</v>
      </c>
    </row>
    <row r="25" spans="1:9">
      <c r="A25" s="28" t="s">
        <v>8</v>
      </c>
      <c r="B25" s="25" t="s">
        <v>65</v>
      </c>
      <c r="C25" s="28">
        <v>2001</v>
      </c>
      <c r="D25" s="25" t="s">
        <v>11</v>
      </c>
      <c r="E25" s="25">
        <v>20</v>
      </c>
      <c r="F25" s="25">
        <v>20</v>
      </c>
      <c r="G25" s="25">
        <v>15</v>
      </c>
      <c r="H25" s="25">
        <v>17</v>
      </c>
      <c r="I25" s="25">
        <f t="shared" si="0"/>
        <v>72</v>
      </c>
    </row>
    <row r="26" spans="1:9">
      <c r="A26" s="28" t="s">
        <v>10</v>
      </c>
      <c r="B26" s="25" t="s">
        <v>92</v>
      </c>
      <c r="C26" s="28">
        <v>2000</v>
      </c>
      <c r="D26" s="25" t="s">
        <v>11</v>
      </c>
      <c r="E26" s="25">
        <v>13</v>
      </c>
      <c r="F26" s="25">
        <v>15</v>
      </c>
      <c r="G26" s="25">
        <v>17</v>
      </c>
      <c r="H26" s="25">
        <v>15</v>
      </c>
      <c r="I26" s="25">
        <f t="shared" si="0"/>
        <v>60</v>
      </c>
    </row>
    <row r="27" spans="1:9">
      <c r="A27" s="40" t="s">
        <v>12</v>
      </c>
      <c r="B27" s="15" t="s">
        <v>103</v>
      </c>
      <c r="C27" s="40">
        <v>2001</v>
      </c>
      <c r="D27" s="15" t="s">
        <v>51</v>
      </c>
      <c r="E27" s="15">
        <v>17</v>
      </c>
      <c r="F27" s="15">
        <v>11</v>
      </c>
      <c r="G27" s="15">
        <v>13</v>
      </c>
      <c r="H27" s="15">
        <v>13</v>
      </c>
      <c r="I27" s="15">
        <f t="shared" si="0"/>
        <v>54</v>
      </c>
    </row>
    <row r="28" spans="1:9">
      <c r="A28" s="40" t="s">
        <v>13</v>
      </c>
      <c r="B28" s="15" t="s">
        <v>79</v>
      </c>
      <c r="C28" s="40">
        <v>2003</v>
      </c>
      <c r="D28" s="15" t="s">
        <v>9</v>
      </c>
      <c r="E28" s="15">
        <v>11</v>
      </c>
      <c r="F28" s="15">
        <v>9</v>
      </c>
      <c r="G28" s="15">
        <v>11</v>
      </c>
      <c r="H28" s="15">
        <v>10</v>
      </c>
      <c r="I28" s="14">
        <f t="shared" si="0"/>
        <v>41</v>
      </c>
    </row>
    <row r="29" spans="1:9">
      <c r="A29" s="27" t="s">
        <v>16</v>
      </c>
      <c r="B29" s="26" t="s">
        <v>82</v>
      </c>
      <c r="C29" s="27">
        <v>2003</v>
      </c>
      <c r="D29" s="26" t="s">
        <v>9</v>
      </c>
      <c r="E29" s="26">
        <v>10</v>
      </c>
      <c r="F29" s="26">
        <v>8</v>
      </c>
      <c r="G29" s="26">
        <v>10</v>
      </c>
      <c r="H29" s="26">
        <v>8</v>
      </c>
      <c r="I29" s="14">
        <f t="shared" si="0"/>
        <v>36</v>
      </c>
    </row>
    <row r="30" spans="1:9">
      <c r="A30" s="40" t="s">
        <v>18</v>
      </c>
      <c r="B30" s="15" t="s">
        <v>133</v>
      </c>
      <c r="C30" s="40">
        <v>2001</v>
      </c>
      <c r="D30" s="15" t="s">
        <v>84</v>
      </c>
      <c r="E30" s="15"/>
      <c r="F30" s="15">
        <v>13</v>
      </c>
      <c r="G30" s="15"/>
      <c r="H30" s="15">
        <v>11</v>
      </c>
      <c r="I30" s="15">
        <f t="shared" si="0"/>
        <v>24</v>
      </c>
    </row>
    <row r="31" spans="1:9">
      <c r="A31" s="27" t="s">
        <v>20</v>
      </c>
      <c r="B31" s="26" t="s">
        <v>104</v>
      </c>
      <c r="C31" s="27">
        <v>2002</v>
      </c>
      <c r="D31" s="26" t="s">
        <v>34</v>
      </c>
      <c r="E31" s="26"/>
      <c r="F31" s="26">
        <v>7</v>
      </c>
      <c r="G31" s="26"/>
      <c r="H31" s="26">
        <v>9</v>
      </c>
      <c r="I31" s="26">
        <f t="shared" si="0"/>
        <v>16</v>
      </c>
    </row>
    <row r="32" spans="1:9">
      <c r="A32" s="40" t="s">
        <v>21</v>
      </c>
      <c r="B32" s="15" t="s">
        <v>78</v>
      </c>
      <c r="C32" s="40">
        <v>2002</v>
      </c>
      <c r="D32" s="15" t="s">
        <v>11</v>
      </c>
      <c r="E32" s="15"/>
      <c r="F32" s="15">
        <v>10</v>
      </c>
      <c r="G32" s="15"/>
      <c r="H32" s="15"/>
      <c r="I32" s="15">
        <f t="shared" si="0"/>
        <v>10</v>
      </c>
    </row>
    <row r="33" spans="1:9">
      <c r="A33" s="6"/>
      <c r="B33" s="3"/>
      <c r="C33" s="3"/>
      <c r="D33" s="3"/>
      <c r="E33" s="3"/>
      <c r="F33" s="3"/>
      <c r="G33" s="3"/>
      <c r="H33" s="3"/>
      <c r="I33" s="4"/>
    </row>
    <row r="34" spans="1:9">
      <c r="A34" s="6"/>
      <c r="B34" s="54" t="s">
        <v>112</v>
      </c>
      <c r="C34" s="54"/>
      <c r="D34" s="3"/>
      <c r="E34" s="3"/>
      <c r="F34" s="3"/>
      <c r="G34" s="3"/>
      <c r="H34" s="3"/>
      <c r="I34" s="4"/>
    </row>
    <row r="35" spans="1:9">
      <c r="A35" s="6"/>
      <c r="B35" s="3"/>
      <c r="C35" s="3"/>
      <c r="D35" s="3"/>
      <c r="E35" s="3"/>
      <c r="F35" s="3"/>
      <c r="G35" s="3"/>
      <c r="H35" s="3"/>
      <c r="I35" s="4"/>
    </row>
    <row r="36" spans="1:9">
      <c r="A36" s="28" t="s">
        <v>7</v>
      </c>
      <c r="B36" s="25" t="s">
        <v>154</v>
      </c>
      <c r="C36" s="28">
        <v>1999</v>
      </c>
      <c r="D36" s="18" t="s">
        <v>84</v>
      </c>
      <c r="E36" s="25">
        <v>20</v>
      </c>
      <c r="F36" s="25">
        <v>15</v>
      </c>
      <c r="G36" s="25">
        <v>20</v>
      </c>
      <c r="H36" s="25">
        <v>20</v>
      </c>
      <c r="I36" s="25">
        <f>SUM(E36:H36)</f>
        <v>75</v>
      </c>
    </row>
    <row r="37" spans="1:9">
      <c r="A37" s="28" t="s">
        <v>8</v>
      </c>
      <c r="B37" s="25" t="s">
        <v>80</v>
      </c>
      <c r="C37" s="28">
        <v>1998</v>
      </c>
      <c r="D37" s="18" t="s">
        <v>11</v>
      </c>
      <c r="E37" s="25">
        <v>17</v>
      </c>
      <c r="F37" s="25">
        <v>17</v>
      </c>
      <c r="G37" s="25">
        <v>17</v>
      </c>
      <c r="H37" s="25">
        <v>17</v>
      </c>
      <c r="I37" s="25">
        <f>SUM(E37:H37)</f>
        <v>68</v>
      </c>
    </row>
    <row r="38" spans="1:9">
      <c r="A38" s="28" t="s">
        <v>10</v>
      </c>
      <c r="B38" s="25" t="s">
        <v>93</v>
      </c>
      <c r="C38" s="28">
        <v>1999</v>
      </c>
      <c r="D38" s="25" t="s">
        <v>11</v>
      </c>
      <c r="E38" s="25">
        <v>15</v>
      </c>
      <c r="F38" s="25">
        <v>13</v>
      </c>
      <c r="G38" s="25">
        <v>15</v>
      </c>
      <c r="H38" s="25">
        <v>15</v>
      </c>
      <c r="I38" s="25">
        <f>SUM(E38:H38)</f>
        <v>58</v>
      </c>
    </row>
    <row r="39" spans="1:9" s="47" customFormat="1">
      <c r="A39" s="40" t="s">
        <v>12</v>
      </c>
      <c r="B39" s="15" t="s">
        <v>47</v>
      </c>
      <c r="C39" s="40">
        <v>1998</v>
      </c>
      <c r="D39" s="14" t="s">
        <v>11</v>
      </c>
      <c r="E39" s="26"/>
      <c r="F39" s="26">
        <v>20</v>
      </c>
      <c r="G39" s="26"/>
      <c r="H39" s="26"/>
      <c r="I39" s="26">
        <f>SUM(E39:H39)</f>
        <v>20</v>
      </c>
    </row>
    <row r="40" spans="1:9">
      <c r="A40" s="40"/>
      <c r="B40" s="15"/>
      <c r="C40" s="40"/>
      <c r="D40" s="15"/>
      <c r="E40" s="15"/>
      <c r="F40" s="15"/>
      <c r="G40" s="15"/>
      <c r="H40" s="15"/>
      <c r="I40" s="15"/>
    </row>
    <row r="41" spans="1:9">
      <c r="A41" s="6"/>
      <c r="B41" s="3"/>
      <c r="C41" s="3"/>
      <c r="D41" s="3"/>
      <c r="E41" s="3"/>
      <c r="F41" s="3"/>
      <c r="G41" s="3"/>
      <c r="H41" s="3"/>
      <c r="I41" s="4"/>
    </row>
    <row r="42" spans="1:9">
      <c r="A42" s="6"/>
      <c r="B42" s="54" t="s">
        <v>113</v>
      </c>
      <c r="C42" s="54"/>
      <c r="D42" s="3"/>
      <c r="E42" s="3"/>
      <c r="F42" s="3"/>
      <c r="G42" s="3"/>
      <c r="H42" s="3"/>
      <c r="I42" s="4"/>
    </row>
    <row r="43" spans="1:9">
      <c r="A43" s="6"/>
      <c r="B43" s="3"/>
      <c r="C43" s="3"/>
      <c r="D43" s="3"/>
      <c r="E43" s="3"/>
      <c r="F43" s="3"/>
      <c r="G43" s="3"/>
      <c r="H43" s="3"/>
      <c r="I43" s="4"/>
    </row>
    <row r="44" spans="1:9">
      <c r="A44" s="28" t="s">
        <v>7</v>
      </c>
      <c r="B44" s="25" t="s">
        <v>64</v>
      </c>
      <c r="C44" s="28">
        <v>2000</v>
      </c>
      <c r="D44" s="25" t="s">
        <v>9</v>
      </c>
      <c r="E44" s="25">
        <v>20</v>
      </c>
      <c r="F44" s="25">
        <v>20</v>
      </c>
      <c r="G44" s="25">
        <v>20</v>
      </c>
      <c r="H44" s="25">
        <v>20</v>
      </c>
      <c r="I44" s="25">
        <f t="shared" ref="I44:I49" si="1">SUM(E44:H44)</f>
        <v>80</v>
      </c>
    </row>
    <row r="45" spans="1:9">
      <c r="A45" s="28" t="s">
        <v>8</v>
      </c>
      <c r="B45" s="25" t="s">
        <v>67</v>
      </c>
      <c r="C45" s="28">
        <v>2000</v>
      </c>
      <c r="D45" s="25" t="s">
        <v>15</v>
      </c>
      <c r="E45" s="25">
        <v>17</v>
      </c>
      <c r="F45" s="25">
        <v>17</v>
      </c>
      <c r="G45" s="25">
        <v>17</v>
      </c>
      <c r="H45" s="25">
        <v>17</v>
      </c>
      <c r="I45" s="25">
        <f t="shared" si="1"/>
        <v>68</v>
      </c>
    </row>
    <row r="46" spans="1:9">
      <c r="A46" s="28" t="s">
        <v>10</v>
      </c>
      <c r="B46" s="25" t="s">
        <v>140</v>
      </c>
      <c r="C46" s="28">
        <v>1999</v>
      </c>
      <c r="D46" s="25" t="s">
        <v>15</v>
      </c>
      <c r="E46" s="25">
        <v>13</v>
      </c>
      <c r="F46" s="25"/>
      <c r="G46" s="25">
        <v>15</v>
      </c>
      <c r="H46" s="25">
        <v>15</v>
      </c>
      <c r="I46" s="18">
        <f t="shared" si="1"/>
        <v>43</v>
      </c>
    </row>
    <row r="47" spans="1:9">
      <c r="A47" s="27" t="s">
        <v>12</v>
      </c>
      <c r="B47" s="26" t="s">
        <v>141</v>
      </c>
      <c r="C47" s="27">
        <v>1999</v>
      </c>
      <c r="D47" s="26" t="s">
        <v>11</v>
      </c>
      <c r="E47" s="26">
        <v>11</v>
      </c>
      <c r="F47" s="26"/>
      <c r="G47" s="26">
        <v>11</v>
      </c>
      <c r="H47" s="26">
        <v>13</v>
      </c>
      <c r="I47" s="14">
        <f t="shared" si="1"/>
        <v>35</v>
      </c>
    </row>
    <row r="48" spans="1:9">
      <c r="A48" s="40" t="s">
        <v>13</v>
      </c>
      <c r="B48" s="15" t="s">
        <v>139</v>
      </c>
      <c r="C48" s="40">
        <v>2000</v>
      </c>
      <c r="D48" s="15" t="s">
        <v>11</v>
      </c>
      <c r="E48" s="15">
        <v>15</v>
      </c>
      <c r="F48" s="15"/>
      <c r="G48" s="15">
        <v>13</v>
      </c>
      <c r="H48" s="15"/>
      <c r="I48" s="14">
        <f t="shared" si="1"/>
        <v>28</v>
      </c>
    </row>
    <row r="49" spans="1:9">
      <c r="A49" s="40" t="s">
        <v>16</v>
      </c>
      <c r="B49" s="15" t="s">
        <v>134</v>
      </c>
      <c r="C49" s="40">
        <v>2000</v>
      </c>
      <c r="D49" s="15" t="s">
        <v>84</v>
      </c>
      <c r="E49" s="15"/>
      <c r="F49" s="15">
        <v>15</v>
      </c>
      <c r="G49" s="15"/>
      <c r="H49" s="15">
        <v>11</v>
      </c>
      <c r="I49" s="14">
        <f t="shared" si="1"/>
        <v>26</v>
      </c>
    </row>
    <row r="50" spans="1:9">
      <c r="A50" s="6"/>
      <c r="B50" s="3"/>
      <c r="C50" s="8"/>
      <c r="D50" s="3"/>
      <c r="E50" s="3"/>
      <c r="F50" s="3"/>
      <c r="G50" s="3"/>
      <c r="H50" s="3"/>
      <c r="I50" s="4"/>
    </row>
    <row r="51" spans="1:9">
      <c r="A51" s="6"/>
      <c r="B51" s="54" t="s">
        <v>114</v>
      </c>
      <c r="C51" s="54"/>
      <c r="D51" s="3"/>
      <c r="E51" s="3"/>
      <c r="F51" s="3"/>
      <c r="G51" s="3"/>
      <c r="H51" s="3"/>
      <c r="I51" s="4"/>
    </row>
    <row r="52" spans="1:9">
      <c r="A52" s="6"/>
      <c r="B52" s="3"/>
      <c r="C52" s="3"/>
      <c r="D52" s="3"/>
      <c r="E52" s="3"/>
      <c r="F52" s="3"/>
      <c r="G52" s="3"/>
      <c r="H52" s="3"/>
      <c r="I52" s="4"/>
    </row>
    <row r="53" spans="1:9">
      <c r="A53" s="28" t="s">
        <v>7</v>
      </c>
      <c r="B53" s="25" t="s">
        <v>55</v>
      </c>
      <c r="C53" s="28">
        <v>1998</v>
      </c>
      <c r="D53" s="25" t="s">
        <v>11</v>
      </c>
      <c r="E53" s="25">
        <v>20</v>
      </c>
      <c r="F53" s="25">
        <v>17</v>
      </c>
      <c r="G53" s="25">
        <v>20</v>
      </c>
      <c r="H53" s="25">
        <v>17</v>
      </c>
      <c r="I53" s="18">
        <f t="shared" ref="I53:I58" si="2">SUM(E53:H53)</f>
        <v>74</v>
      </c>
    </row>
    <row r="54" spans="1:9">
      <c r="A54" s="28" t="s">
        <v>8</v>
      </c>
      <c r="B54" s="36" t="s">
        <v>74</v>
      </c>
      <c r="C54" s="28">
        <v>1997</v>
      </c>
      <c r="D54" s="25" t="s">
        <v>51</v>
      </c>
      <c r="E54" s="25">
        <v>15</v>
      </c>
      <c r="F54" s="25">
        <v>20</v>
      </c>
      <c r="G54" s="25">
        <v>15</v>
      </c>
      <c r="H54" s="25">
        <v>20</v>
      </c>
      <c r="I54" s="25">
        <f t="shared" si="2"/>
        <v>70</v>
      </c>
    </row>
    <row r="55" spans="1:9">
      <c r="A55" s="28" t="s">
        <v>10</v>
      </c>
      <c r="B55" s="36" t="s">
        <v>54</v>
      </c>
      <c r="C55" s="28">
        <v>1997</v>
      </c>
      <c r="D55" s="25" t="s">
        <v>11</v>
      </c>
      <c r="E55" s="25">
        <v>17</v>
      </c>
      <c r="F55" s="25">
        <v>11</v>
      </c>
      <c r="G55" s="25">
        <v>17</v>
      </c>
      <c r="H55" s="25">
        <v>10</v>
      </c>
      <c r="I55" s="25">
        <f t="shared" si="2"/>
        <v>55</v>
      </c>
    </row>
    <row r="56" spans="1:9">
      <c r="A56" s="27" t="s">
        <v>12</v>
      </c>
      <c r="B56" s="41" t="s">
        <v>94</v>
      </c>
      <c r="C56" s="40">
        <v>1997</v>
      </c>
      <c r="D56" s="15" t="s">
        <v>84</v>
      </c>
      <c r="E56" s="15">
        <v>10</v>
      </c>
      <c r="F56" s="15">
        <v>15</v>
      </c>
      <c r="G56" s="15">
        <v>13</v>
      </c>
      <c r="H56" s="15">
        <v>13</v>
      </c>
      <c r="I56" s="15">
        <f t="shared" si="2"/>
        <v>51</v>
      </c>
    </row>
    <row r="57" spans="1:9">
      <c r="A57" s="40" t="s">
        <v>13</v>
      </c>
      <c r="B57" s="41" t="s">
        <v>87</v>
      </c>
      <c r="C57" s="40">
        <v>1997</v>
      </c>
      <c r="D57" s="15" t="s">
        <v>49</v>
      </c>
      <c r="E57" s="15">
        <v>13</v>
      </c>
      <c r="F57" s="15">
        <v>10</v>
      </c>
      <c r="G57" s="15">
        <v>11</v>
      </c>
      <c r="H57" s="15">
        <v>15</v>
      </c>
      <c r="I57" s="15">
        <f t="shared" si="2"/>
        <v>49</v>
      </c>
    </row>
    <row r="58" spans="1:9">
      <c r="A58" s="40" t="s">
        <v>16</v>
      </c>
      <c r="B58" s="41" t="s">
        <v>48</v>
      </c>
      <c r="C58" s="40">
        <v>1997</v>
      </c>
      <c r="D58" s="15" t="s">
        <v>51</v>
      </c>
      <c r="E58" s="15">
        <v>11</v>
      </c>
      <c r="F58" s="15">
        <v>13</v>
      </c>
      <c r="G58" s="15">
        <v>10</v>
      </c>
      <c r="H58" s="15">
        <v>11</v>
      </c>
      <c r="I58" s="15">
        <f t="shared" si="2"/>
        <v>45</v>
      </c>
    </row>
    <row r="59" spans="1:9">
      <c r="A59" s="40"/>
      <c r="B59" s="15"/>
      <c r="C59" s="40"/>
      <c r="D59" s="15"/>
      <c r="E59" s="15"/>
      <c r="F59" s="15"/>
      <c r="G59" s="15"/>
      <c r="H59" s="15"/>
      <c r="I59" s="15"/>
    </row>
    <row r="60" spans="1:9">
      <c r="A60" s="44"/>
      <c r="B60" s="29"/>
      <c r="C60" s="30"/>
      <c r="D60" s="43"/>
      <c r="E60" s="4"/>
      <c r="F60" s="4"/>
      <c r="G60" s="4"/>
      <c r="H60" s="4"/>
      <c r="I60" s="4"/>
    </row>
    <row r="61" spans="1:9">
      <c r="A61" s="6"/>
      <c r="B61" s="54" t="s">
        <v>115</v>
      </c>
      <c r="C61" s="54"/>
      <c r="D61" s="3"/>
      <c r="E61" s="3"/>
      <c r="F61" s="3"/>
      <c r="G61" s="3"/>
      <c r="H61" s="3"/>
      <c r="I61" s="4"/>
    </row>
    <row r="62" spans="1:9">
      <c r="A62" s="6"/>
      <c r="B62" s="3"/>
      <c r="C62" s="3"/>
      <c r="D62" s="3"/>
      <c r="E62" s="3"/>
      <c r="F62" s="3"/>
      <c r="G62" s="3"/>
      <c r="H62" s="3"/>
      <c r="I62" s="4"/>
    </row>
    <row r="63" spans="1:9" s="10" customFormat="1">
      <c r="A63" s="28" t="s">
        <v>7</v>
      </c>
      <c r="B63" s="25" t="s">
        <v>142</v>
      </c>
      <c r="C63" s="28">
        <v>1994</v>
      </c>
      <c r="D63" s="18" t="s">
        <v>15</v>
      </c>
      <c r="E63" s="25">
        <v>20</v>
      </c>
      <c r="F63" s="25"/>
      <c r="G63" s="25">
        <v>20</v>
      </c>
      <c r="H63" s="25">
        <v>20</v>
      </c>
      <c r="I63" s="18">
        <f>SUM(E63:H63)</f>
        <v>60</v>
      </c>
    </row>
    <row r="64" spans="1:9" s="10" customFormat="1">
      <c r="A64" s="28"/>
      <c r="B64" s="25"/>
      <c r="C64" s="28"/>
      <c r="D64" s="25"/>
      <c r="E64" s="25"/>
      <c r="F64" s="25"/>
      <c r="G64" s="25"/>
      <c r="H64" s="25"/>
      <c r="I64" s="18"/>
    </row>
    <row r="65" spans="1:9">
      <c r="A65" s="7"/>
      <c r="B65" s="4"/>
      <c r="C65" s="7"/>
      <c r="D65" s="4"/>
      <c r="E65" s="4"/>
      <c r="F65" s="4"/>
      <c r="G65" s="4"/>
      <c r="H65" s="4"/>
      <c r="I65" s="4"/>
    </row>
    <row r="66" spans="1:9">
      <c r="A66" s="6"/>
      <c r="B66" s="54" t="s">
        <v>116</v>
      </c>
      <c r="C66" s="54"/>
      <c r="D66" s="3"/>
      <c r="E66" s="3"/>
      <c r="F66" s="3"/>
      <c r="G66" s="3"/>
      <c r="H66" s="3"/>
      <c r="I66" s="4"/>
    </row>
    <row r="67" spans="1:9">
      <c r="A67" s="6"/>
      <c r="B67" s="3"/>
      <c r="C67" s="3"/>
      <c r="D67" s="3"/>
      <c r="E67" s="3"/>
      <c r="F67" s="3"/>
      <c r="G67" s="3"/>
      <c r="H67" s="3"/>
      <c r="I67" s="4"/>
    </row>
    <row r="68" spans="1:9">
      <c r="A68" s="28" t="s">
        <v>7</v>
      </c>
      <c r="B68" s="25" t="s">
        <v>135</v>
      </c>
      <c r="C68" s="28">
        <v>1977</v>
      </c>
      <c r="D68" s="25" t="s">
        <v>53</v>
      </c>
      <c r="E68" s="25">
        <v>20</v>
      </c>
      <c r="F68" s="25">
        <v>20</v>
      </c>
      <c r="G68" s="25">
        <v>15</v>
      </c>
      <c r="H68" s="25">
        <v>20</v>
      </c>
      <c r="I68" s="25">
        <f>SUM(E68:H68)</f>
        <v>75</v>
      </c>
    </row>
    <row r="69" spans="1:9">
      <c r="A69" s="28" t="s">
        <v>8</v>
      </c>
      <c r="B69" s="25" t="s">
        <v>66</v>
      </c>
      <c r="C69" s="28">
        <v>1983</v>
      </c>
      <c r="D69" s="25" t="s">
        <v>15</v>
      </c>
      <c r="E69" s="25">
        <v>17</v>
      </c>
      <c r="F69" s="25">
        <v>15</v>
      </c>
      <c r="G69" s="25">
        <v>20</v>
      </c>
      <c r="H69" s="25">
        <v>15</v>
      </c>
      <c r="I69" s="25">
        <f>SUM(E69:H69)</f>
        <v>67</v>
      </c>
    </row>
    <row r="70" spans="1:9">
      <c r="A70" s="28" t="s">
        <v>10</v>
      </c>
      <c r="B70" s="25" t="s">
        <v>44</v>
      </c>
      <c r="C70" s="28">
        <v>1982</v>
      </c>
      <c r="D70" s="25" t="s">
        <v>53</v>
      </c>
      <c r="E70" s="25">
        <v>15</v>
      </c>
      <c r="F70" s="25">
        <v>17</v>
      </c>
      <c r="G70" s="25">
        <v>17</v>
      </c>
      <c r="H70" s="25">
        <v>17</v>
      </c>
      <c r="I70" s="25">
        <f>SUM(E70:H70)</f>
        <v>66</v>
      </c>
    </row>
    <row r="71" spans="1:9">
      <c r="A71" s="44"/>
      <c r="B71" s="43"/>
      <c r="C71" s="44"/>
      <c r="D71" s="43"/>
      <c r="E71" s="43"/>
      <c r="F71" s="43"/>
      <c r="G71" s="43"/>
      <c r="H71" s="43"/>
      <c r="I71" s="43"/>
    </row>
    <row r="72" spans="1:9">
      <c r="A72" s="7"/>
      <c r="B72" s="4"/>
      <c r="C72" s="7"/>
      <c r="D72" s="3"/>
      <c r="E72" s="4"/>
      <c r="F72" s="4"/>
      <c r="G72" s="5"/>
      <c r="H72" s="5"/>
      <c r="I72" s="4"/>
    </row>
    <row r="73" spans="1:9">
      <c r="A73" s="6"/>
      <c r="B73" s="54" t="s">
        <v>117</v>
      </c>
      <c r="C73" s="54"/>
      <c r="D73" s="3"/>
      <c r="E73" s="3"/>
      <c r="F73" s="3"/>
      <c r="G73" s="3"/>
      <c r="H73" s="3"/>
      <c r="I73" s="4"/>
    </row>
    <row r="74" spans="1:9">
      <c r="A74" s="5"/>
      <c r="B74" s="3"/>
      <c r="C74" s="3"/>
      <c r="D74" s="3"/>
      <c r="E74" s="3"/>
      <c r="F74" s="3"/>
      <c r="G74" s="3"/>
      <c r="H74" s="3"/>
      <c r="I74" s="4"/>
    </row>
    <row r="75" spans="1:9">
      <c r="A75" s="31" t="s">
        <v>7</v>
      </c>
      <c r="B75" s="18" t="s">
        <v>83</v>
      </c>
      <c r="C75" s="31">
        <v>1970</v>
      </c>
      <c r="D75" s="18" t="s">
        <v>15</v>
      </c>
      <c r="E75" s="18">
        <v>20</v>
      </c>
      <c r="F75" s="18">
        <v>20</v>
      </c>
      <c r="G75" s="18"/>
      <c r="H75" s="18">
        <v>20</v>
      </c>
      <c r="I75" s="18">
        <f>SUM(E75:H75)</f>
        <v>60</v>
      </c>
    </row>
    <row r="76" spans="1:9">
      <c r="A76" s="50"/>
      <c r="B76" s="51"/>
      <c r="C76" s="50"/>
      <c r="D76" s="51"/>
      <c r="E76" s="51"/>
      <c r="F76" s="51"/>
      <c r="G76" s="51"/>
      <c r="H76" s="51"/>
      <c r="I76" s="51"/>
    </row>
    <row r="77" spans="1:9">
      <c r="A77" s="6"/>
      <c r="B77" s="53" t="s">
        <v>118</v>
      </c>
      <c r="C77" s="54"/>
      <c r="D77" s="56"/>
      <c r="E77" s="3"/>
      <c r="F77" s="3"/>
      <c r="G77" s="3"/>
      <c r="H77" s="3"/>
      <c r="I77" s="4"/>
    </row>
    <row r="78" spans="1:9">
      <c r="A78" s="6"/>
      <c r="B78" s="3"/>
      <c r="C78" s="3"/>
      <c r="D78" s="3"/>
      <c r="E78" s="3"/>
      <c r="F78" s="3"/>
      <c r="G78" s="3"/>
      <c r="H78" s="3"/>
      <c r="I78" s="4"/>
    </row>
    <row r="79" spans="1:9">
      <c r="A79" s="31" t="s">
        <v>7</v>
      </c>
      <c r="B79" s="25" t="s">
        <v>89</v>
      </c>
      <c r="C79" s="28">
        <v>1964</v>
      </c>
      <c r="D79" s="18" t="s">
        <v>49</v>
      </c>
      <c r="E79" s="25">
        <v>20</v>
      </c>
      <c r="F79" s="25">
        <v>20</v>
      </c>
      <c r="G79" s="25">
        <v>20</v>
      </c>
      <c r="H79" s="25">
        <v>20</v>
      </c>
      <c r="I79" s="25">
        <f>SUM(E79:H79)</f>
        <v>80</v>
      </c>
    </row>
    <row r="80" spans="1:9">
      <c r="A80" s="31" t="s">
        <v>8</v>
      </c>
      <c r="B80" s="25" t="s">
        <v>95</v>
      </c>
      <c r="C80" s="28">
        <v>1987</v>
      </c>
      <c r="D80" s="25" t="s">
        <v>49</v>
      </c>
      <c r="E80" s="25">
        <v>17</v>
      </c>
      <c r="F80" s="25">
        <v>17</v>
      </c>
      <c r="G80" s="25">
        <v>17</v>
      </c>
      <c r="H80" s="25">
        <v>17</v>
      </c>
      <c r="I80" s="25">
        <f>SUM(E80:H80)</f>
        <v>68</v>
      </c>
    </row>
    <row r="81" spans="1:9">
      <c r="A81" s="31" t="s">
        <v>10</v>
      </c>
      <c r="B81" s="25" t="s">
        <v>136</v>
      </c>
      <c r="C81" s="28">
        <v>1964</v>
      </c>
      <c r="D81" s="25" t="s">
        <v>49</v>
      </c>
      <c r="E81" s="25">
        <v>15</v>
      </c>
      <c r="F81" s="25">
        <v>13</v>
      </c>
      <c r="G81" s="25">
        <v>15</v>
      </c>
      <c r="H81" s="25">
        <v>13</v>
      </c>
      <c r="I81" s="25">
        <f>SUM(E81:H81)</f>
        <v>56</v>
      </c>
    </row>
    <row r="82" spans="1:9">
      <c r="A82" s="16">
        <v>4</v>
      </c>
      <c r="B82" s="14" t="s">
        <v>81</v>
      </c>
      <c r="C82" s="16">
        <v>1967</v>
      </c>
      <c r="D82" s="14" t="s">
        <v>15</v>
      </c>
      <c r="E82" s="14"/>
      <c r="F82" s="14">
        <v>15</v>
      </c>
      <c r="G82" s="14"/>
      <c r="H82" s="14">
        <v>15</v>
      </c>
      <c r="I82" s="26">
        <f>SUM(E82:H82)</f>
        <v>30</v>
      </c>
    </row>
    <row r="83" spans="1:9">
      <c r="A83" s="31"/>
      <c r="B83" s="14"/>
      <c r="C83" s="16"/>
      <c r="D83" s="14"/>
      <c r="E83" s="14"/>
      <c r="F83" s="38"/>
      <c r="G83" s="14"/>
      <c r="H83" s="14"/>
      <c r="I83" s="26"/>
    </row>
    <row r="84" spans="1:9">
      <c r="A84" s="50"/>
      <c r="B84" s="29"/>
      <c r="C84" s="30"/>
      <c r="D84" s="29"/>
      <c r="E84" s="29"/>
      <c r="F84" s="29"/>
      <c r="G84" s="29"/>
      <c r="H84" s="29"/>
      <c r="I84" s="29"/>
    </row>
    <row r="85" spans="1:9">
      <c r="A85" s="6"/>
      <c r="B85" s="3"/>
      <c r="C85" s="8"/>
      <c r="D85" s="3"/>
      <c r="E85" s="3"/>
      <c r="F85" s="3"/>
      <c r="G85" s="3"/>
      <c r="H85" s="3"/>
      <c r="I85" s="4"/>
    </row>
    <row r="86" spans="1:9">
      <c r="A86" s="6"/>
      <c r="B86" s="53" t="s">
        <v>119</v>
      </c>
      <c r="C86" s="54"/>
      <c r="D86" s="56"/>
      <c r="E86" s="3"/>
      <c r="F86" s="3"/>
      <c r="G86" s="3"/>
      <c r="H86" s="3"/>
      <c r="I86" s="4"/>
    </row>
    <row r="87" spans="1:9">
      <c r="A87" s="6"/>
      <c r="B87" s="3"/>
      <c r="C87" s="3"/>
      <c r="D87" s="3"/>
      <c r="E87" s="3"/>
      <c r="F87" s="3"/>
      <c r="G87" s="3"/>
      <c r="H87" s="3"/>
      <c r="I87" s="4"/>
    </row>
    <row r="88" spans="1:9">
      <c r="A88" s="31" t="s">
        <v>7</v>
      </c>
      <c r="B88" s="25" t="s">
        <v>75</v>
      </c>
      <c r="C88" s="28">
        <v>1964</v>
      </c>
      <c r="D88" s="25" t="s">
        <v>49</v>
      </c>
      <c r="E88" s="25">
        <v>20</v>
      </c>
      <c r="F88" s="25">
        <v>13</v>
      </c>
      <c r="G88" s="25">
        <v>20</v>
      </c>
      <c r="H88" s="25">
        <v>15</v>
      </c>
      <c r="I88" s="25">
        <f t="shared" ref="I88:I98" si="3">SUM(E88:H88)</f>
        <v>68</v>
      </c>
    </row>
    <row r="89" spans="1:9" s="48" customFormat="1">
      <c r="A89" s="31" t="s">
        <v>8</v>
      </c>
      <c r="B89" s="25" t="s">
        <v>50</v>
      </c>
      <c r="C89" s="28">
        <v>1973</v>
      </c>
      <c r="D89" s="25" t="s">
        <v>9</v>
      </c>
      <c r="E89" s="25">
        <v>15</v>
      </c>
      <c r="F89" s="25">
        <v>20</v>
      </c>
      <c r="G89" s="25">
        <v>15</v>
      </c>
      <c r="H89" s="25">
        <v>17</v>
      </c>
      <c r="I89" s="25">
        <f t="shared" si="3"/>
        <v>67</v>
      </c>
    </row>
    <row r="90" spans="1:9" s="48" customFormat="1">
      <c r="A90" s="31" t="s">
        <v>10</v>
      </c>
      <c r="B90" s="25" t="s">
        <v>72</v>
      </c>
      <c r="C90" s="28">
        <v>1959</v>
      </c>
      <c r="D90" s="25" t="s">
        <v>53</v>
      </c>
      <c r="E90" s="25">
        <v>17</v>
      </c>
      <c r="F90" s="25">
        <v>17</v>
      </c>
      <c r="G90" s="25">
        <v>17</v>
      </c>
      <c r="H90" s="25">
        <v>13</v>
      </c>
      <c r="I90" s="25">
        <f t="shared" si="3"/>
        <v>64</v>
      </c>
    </row>
    <row r="91" spans="1:9" s="47" customFormat="1">
      <c r="A91" s="16" t="s">
        <v>12</v>
      </c>
      <c r="B91" s="14" t="s">
        <v>31</v>
      </c>
      <c r="C91" s="16">
        <v>1965</v>
      </c>
      <c r="D91" s="14" t="s">
        <v>9</v>
      </c>
      <c r="E91" s="14">
        <v>13</v>
      </c>
      <c r="F91" s="38">
        <v>15</v>
      </c>
      <c r="G91" s="14">
        <v>9</v>
      </c>
      <c r="H91" s="14">
        <v>9</v>
      </c>
      <c r="I91" s="26">
        <f t="shared" si="3"/>
        <v>46</v>
      </c>
    </row>
    <row r="92" spans="1:9" s="47" customFormat="1">
      <c r="A92" s="16" t="s">
        <v>13</v>
      </c>
      <c r="B92" s="14" t="s">
        <v>97</v>
      </c>
      <c r="C92" s="16">
        <v>1984</v>
      </c>
      <c r="D92" s="14" t="s">
        <v>15</v>
      </c>
      <c r="E92" s="14">
        <v>10</v>
      </c>
      <c r="F92" s="14">
        <v>10</v>
      </c>
      <c r="G92" s="14">
        <v>11</v>
      </c>
      <c r="H92" s="14">
        <v>10</v>
      </c>
      <c r="I92" s="26">
        <f t="shared" si="3"/>
        <v>41</v>
      </c>
    </row>
    <row r="93" spans="1:9" s="47" customFormat="1">
      <c r="A93" s="16" t="s">
        <v>16</v>
      </c>
      <c r="B93" s="15" t="s">
        <v>143</v>
      </c>
      <c r="C93" s="40">
        <v>1965</v>
      </c>
      <c r="D93" s="15" t="s">
        <v>15</v>
      </c>
      <c r="E93" s="15">
        <v>11</v>
      </c>
      <c r="F93" s="15"/>
      <c r="G93" s="15">
        <v>13</v>
      </c>
      <c r="H93" s="15"/>
      <c r="I93" s="15">
        <f t="shared" si="3"/>
        <v>24</v>
      </c>
    </row>
    <row r="94" spans="1:9" s="47" customFormat="1">
      <c r="A94" s="16" t="s">
        <v>18</v>
      </c>
      <c r="B94" s="15" t="s">
        <v>144</v>
      </c>
      <c r="C94" s="40">
        <v>1984</v>
      </c>
      <c r="D94" s="15" t="s">
        <v>49</v>
      </c>
      <c r="E94" s="15"/>
      <c r="F94" s="15">
        <v>11</v>
      </c>
      <c r="G94" s="15"/>
      <c r="H94" s="15">
        <v>11</v>
      </c>
      <c r="I94" s="15">
        <f t="shared" si="3"/>
        <v>22</v>
      </c>
    </row>
    <row r="95" spans="1:9" s="47" customFormat="1">
      <c r="A95" s="16" t="s">
        <v>20</v>
      </c>
      <c r="B95" s="15" t="s">
        <v>160</v>
      </c>
      <c r="C95" s="40">
        <v>1965</v>
      </c>
      <c r="D95" s="15" t="s">
        <v>51</v>
      </c>
      <c r="E95" s="15"/>
      <c r="F95" s="15"/>
      <c r="G95" s="15"/>
      <c r="H95" s="15">
        <v>20</v>
      </c>
      <c r="I95" s="15">
        <f t="shared" si="3"/>
        <v>20</v>
      </c>
    </row>
    <row r="96" spans="1:9" s="47" customFormat="1">
      <c r="A96" s="16" t="s">
        <v>21</v>
      </c>
      <c r="B96" s="15" t="s">
        <v>145</v>
      </c>
      <c r="C96" s="40">
        <v>1966</v>
      </c>
      <c r="D96" s="15" t="s">
        <v>146</v>
      </c>
      <c r="E96" s="15">
        <v>9</v>
      </c>
      <c r="F96" s="15"/>
      <c r="G96" s="15">
        <v>10</v>
      </c>
      <c r="H96" s="15"/>
      <c r="I96" s="15">
        <f t="shared" si="3"/>
        <v>19</v>
      </c>
    </row>
    <row r="97" spans="1:9" s="47" customFormat="1">
      <c r="A97" s="16" t="s">
        <v>22</v>
      </c>
      <c r="B97" s="15" t="s">
        <v>147</v>
      </c>
      <c r="C97" s="40">
        <v>1966</v>
      </c>
      <c r="D97" s="15" t="s">
        <v>146</v>
      </c>
      <c r="E97" s="15">
        <v>8</v>
      </c>
      <c r="F97" s="15"/>
      <c r="G97" s="15">
        <v>8</v>
      </c>
      <c r="H97" s="15"/>
      <c r="I97" s="15">
        <f t="shared" si="3"/>
        <v>16</v>
      </c>
    </row>
    <row r="98" spans="1:9" s="47" customFormat="1">
      <c r="A98" s="16" t="s">
        <v>23</v>
      </c>
      <c r="B98" s="15" t="s">
        <v>161</v>
      </c>
      <c r="C98" s="40">
        <v>1985</v>
      </c>
      <c r="D98" s="15" t="s">
        <v>34</v>
      </c>
      <c r="E98" s="15"/>
      <c r="F98" s="15"/>
      <c r="G98" s="15"/>
      <c r="H98" s="15">
        <v>8</v>
      </c>
      <c r="I98" s="15">
        <f t="shared" si="3"/>
        <v>8</v>
      </c>
    </row>
    <row r="99" spans="1:9">
      <c r="A99" s="50"/>
      <c r="B99" s="29"/>
      <c r="C99" s="30"/>
      <c r="D99" s="29"/>
      <c r="E99" s="29"/>
      <c r="F99" s="29"/>
      <c r="G99" s="29"/>
      <c r="H99" s="29"/>
      <c r="I99" s="29"/>
    </row>
    <row r="100" spans="1:9">
      <c r="A100" s="6"/>
      <c r="B100" s="3"/>
      <c r="C100" s="3"/>
      <c r="D100" s="3"/>
      <c r="E100" s="3"/>
      <c r="F100" s="3"/>
      <c r="G100" s="3"/>
      <c r="H100" s="3"/>
      <c r="I100" s="4"/>
    </row>
    <row r="101" spans="1:9">
      <c r="A101" s="6"/>
      <c r="B101" s="54" t="s">
        <v>120</v>
      </c>
      <c r="C101" s="54"/>
      <c r="D101" s="3"/>
      <c r="E101" s="3"/>
      <c r="F101" s="3"/>
      <c r="G101" s="3"/>
      <c r="H101" s="3"/>
      <c r="I101" s="4"/>
    </row>
    <row r="102" spans="1:9">
      <c r="A102" s="6"/>
      <c r="B102" s="3"/>
      <c r="C102" s="3"/>
      <c r="D102" s="3"/>
      <c r="E102" s="3"/>
      <c r="F102" s="3"/>
      <c r="G102" s="3"/>
      <c r="H102" s="3"/>
      <c r="I102" s="4"/>
    </row>
    <row r="103" spans="1:9" s="48" customFormat="1">
      <c r="A103" s="31" t="s">
        <v>7</v>
      </c>
      <c r="B103" s="18" t="s">
        <v>98</v>
      </c>
      <c r="C103" s="31">
        <v>1954</v>
      </c>
      <c r="D103" s="18" t="s">
        <v>15</v>
      </c>
      <c r="E103" s="18">
        <v>20</v>
      </c>
      <c r="F103" s="18">
        <v>15</v>
      </c>
      <c r="G103" s="18">
        <v>20</v>
      </c>
      <c r="H103" s="18">
        <v>20</v>
      </c>
      <c r="I103" s="25">
        <f>SUM(E103:H103)</f>
        <v>75</v>
      </c>
    </row>
    <row r="104" spans="1:9">
      <c r="A104" s="31" t="s">
        <v>8</v>
      </c>
      <c r="B104" s="18" t="s">
        <v>71</v>
      </c>
      <c r="C104" s="31">
        <v>1954</v>
      </c>
      <c r="D104" s="18" t="s">
        <v>53</v>
      </c>
      <c r="E104" s="18">
        <v>17</v>
      </c>
      <c r="F104" s="18">
        <v>11</v>
      </c>
      <c r="G104" s="18">
        <v>17</v>
      </c>
      <c r="H104" s="18">
        <v>15</v>
      </c>
      <c r="I104" s="25">
        <f>SUM(E104:H104)</f>
        <v>60</v>
      </c>
    </row>
    <row r="105" spans="1:9">
      <c r="A105" s="31" t="s">
        <v>10</v>
      </c>
      <c r="B105" s="18" t="s">
        <v>73</v>
      </c>
      <c r="C105" s="31">
        <v>1953</v>
      </c>
      <c r="D105" s="18" t="s">
        <v>53</v>
      </c>
      <c r="E105" s="18"/>
      <c r="F105" s="18">
        <v>20</v>
      </c>
      <c r="G105" s="18"/>
      <c r="H105" s="18">
        <v>17</v>
      </c>
      <c r="I105" s="25">
        <f>SUM(E105:H105)</f>
        <v>37</v>
      </c>
    </row>
    <row r="106" spans="1:9" s="47" customFormat="1">
      <c r="A106" s="16" t="s">
        <v>12</v>
      </c>
      <c r="B106" s="26" t="s">
        <v>30</v>
      </c>
      <c r="C106" s="27">
        <v>1947</v>
      </c>
      <c r="D106" s="26" t="s">
        <v>11</v>
      </c>
      <c r="E106" s="26"/>
      <c r="F106" s="26">
        <v>13</v>
      </c>
      <c r="G106" s="26"/>
      <c r="H106" s="26">
        <v>13</v>
      </c>
      <c r="I106" s="26">
        <f>SUM(E106:H106)</f>
        <v>26</v>
      </c>
    </row>
    <row r="107" spans="1:9">
      <c r="A107" s="16" t="s">
        <v>13</v>
      </c>
      <c r="B107" s="14" t="s">
        <v>76</v>
      </c>
      <c r="C107" s="16">
        <v>1951</v>
      </c>
      <c r="D107" s="14" t="s">
        <v>84</v>
      </c>
      <c r="E107" s="14"/>
      <c r="F107" s="38">
        <v>17</v>
      </c>
      <c r="G107" s="14"/>
      <c r="H107" s="14"/>
      <c r="I107" s="26">
        <f>SUM(E107:H107)</f>
        <v>17</v>
      </c>
    </row>
    <row r="108" spans="1:9">
      <c r="A108" s="16"/>
      <c r="B108" s="15"/>
      <c r="C108" s="40"/>
      <c r="D108" s="15"/>
      <c r="E108" s="15"/>
      <c r="F108" s="15"/>
      <c r="G108" s="15"/>
      <c r="H108" s="15"/>
      <c r="I108" s="15"/>
    </row>
    <row r="109" spans="1:9" ht="6.75" customHeight="1">
      <c r="A109" s="6"/>
      <c r="B109" s="3"/>
      <c r="C109" s="8"/>
      <c r="D109" s="3"/>
      <c r="E109" s="3"/>
      <c r="F109" s="3"/>
      <c r="G109" s="3"/>
      <c r="H109" s="3"/>
      <c r="I109" s="4"/>
    </row>
    <row r="110" spans="1:9">
      <c r="A110" s="6"/>
      <c r="B110" s="54" t="s">
        <v>121</v>
      </c>
      <c r="C110" s="54"/>
      <c r="D110" s="3"/>
      <c r="E110" s="3"/>
      <c r="F110" s="3"/>
      <c r="G110" s="3"/>
      <c r="H110" s="3"/>
      <c r="I110" s="4"/>
    </row>
    <row r="111" spans="1:9">
      <c r="A111" s="6"/>
      <c r="B111" s="3"/>
      <c r="C111" s="3"/>
      <c r="D111" s="3"/>
      <c r="E111" s="3"/>
      <c r="F111" s="3"/>
      <c r="G111" s="3"/>
      <c r="H111" s="3"/>
      <c r="I111" s="4"/>
    </row>
    <row r="112" spans="1:9">
      <c r="A112" s="31" t="s">
        <v>7</v>
      </c>
      <c r="B112" s="36" t="s">
        <v>35</v>
      </c>
      <c r="C112" s="36">
        <v>1961</v>
      </c>
      <c r="D112" s="37" t="s">
        <v>15</v>
      </c>
      <c r="E112" s="25">
        <v>20</v>
      </c>
      <c r="F112" s="25">
        <v>20</v>
      </c>
      <c r="G112" s="25">
        <v>20</v>
      </c>
      <c r="H112" s="25">
        <v>20</v>
      </c>
      <c r="I112" s="25">
        <f t="shared" ref="I112:I117" si="4">SUM(E112:H112)</f>
        <v>80</v>
      </c>
    </row>
    <row r="113" spans="1:9">
      <c r="A113" s="31" t="s">
        <v>8</v>
      </c>
      <c r="B113" s="36" t="s">
        <v>99</v>
      </c>
      <c r="C113" s="36">
        <v>1961</v>
      </c>
      <c r="D113" s="37" t="s">
        <v>49</v>
      </c>
      <c r="E113" s="25">
        <v>17</v>
      </c>
      <c r="F113" s="25">
        <v>17</v>
      </c>
      <c r="G113" s="25">
        <v>17</v>
      </c>
      <c r="H113" s="25">
        <v>11</v>
      </c>
      <c r="I113" s="25">
        <f t="shared" si="4"/>
        <v>62</v>
      </c>
    </row>
    <row r="114" spans="1:9">
      <c r="A114" s="28" t="s">
        <v>10</v>
      </c>
      <c r="B114" s="36" t="s">
        <v>56</v>
      </c>
      <c r="C114" s="36">
        <v>1961</v>
      </c>
      <c r="D114" s="37" t="s">
        <v>53</v>
      </c>
      <c r="E114" s="25">
        <v>13</v>
      </c>
      <c r="F114" s="25">
        <v>15</v>
      </c>
      <c r="G114" s="25">
        <v>15</v>
      </c>
      <c r="H114" s="25">
        <v>17</v>
      </c>
      <c r="I114" s="25">
        <f t="shared" si="4"/>
        <v>60</v>
      </c>
    </row>
    <row r="115" spans="1:9">
      <c r="A115" s="16" t="s">
        <v>12</v>
      </c>
      <c r="B115" s="34" t="s">
        <v>32</v>
      </c>
      <c r="C115" s="34">
        <v>1964</v>
      </c>
      <c r="D115" s="35" t="s">
        <v>11</v>
      </c>
      <c r="E115" s="26">
        <v>15</v>
      </c>
      <c r="F115" s="26">
        <v>11</v>
      </c>
      <c r="G115" s="26">
        <v>13</v>
      </c>
      <c r="H115" s="26">
        <v>13</v>
      </c>
      <c r="I115" s="26">
        <f t="shared" si="4"/>
        <v>52</v>
      </c>
    </row>
    <row r="116" spans="1:9">
      <c r="A116" s="16" t="s">
        <v>13</v>
      </c>
      <c r="B116" s="34" t="s">
        <v>68</v>
      </c>
      <c r="C116" s="34">
        <v>1964</v>
      </c>
      <c r="D116" s="35" t="s">
        <v>52</v>
      </c>
      <c r="E116" s="26">
        <v>11</v>
      </c>
      <c r="F116" s="26">
        <v>13</v>
      </c>
      <c r="G116" s="26">
        <v>11</v>
      </c>
      <c r="H116" s="26">
        <v>15</v>
      </c>
      <c r="I116" s="26">
        <f t="shared" si="4"/>
        <v>50</v>
      </c>
    </row>
    <row r="117" spans="1:9">
      <c r="A117" s="27" t="s">
        <v>16</v>
      </c>
      <c r="B117" s="34" t="s">
        <v>33</v>
      </c>
      <c r="C117" s="34">
        <v>1958</v>
      </c>
      <c r="D117" s="35" t="s">
        <v>34</v>
      </c>
      <c r="E117" s="26"/>
      <c r="F117" s="26">
        <v>10</v>
      </c>
      <c r="G117" s="26"/>
      <c r="H117" s="26">
        <v>10</v>
      </c>
      <c r="I117" s="26">
        <f t="shared" si="4"/>
        <v>20</v>
      </c>
    </row>
    <row r="118" spans="1:9">
      <c r="A118" s="40"/>
      <c r="B118" s="41"/>
      <c r="C118" s="41"/>
      <c r="D118" s="42"/>
      <c r="E118" s="15"/>
      <c r="F118" s="15"/>
      <c r="G118" s="15"/>
      <c r="H118" s="15"/>
      <c r="I118" s="15"/>
    </row>
    <row r="119" spans="1:9">
      <c r="A119" s="7"/>
      <c r="B119" s="3"/>
      <c r="C119" s="8"/>
      <c r="D119" s="29"/>
      <c r="E119" s="3"/>
      <c r="F119" s="3"/>
      <c r="G119" s="3"/>
      <c r="H119" s="3"/>
      <c r="I119" s="43"/>
    </row>
    <row r="120" spans="1:9">
      <c r="A120" s="6"/>
      <c r="B120" s="3"/>
      <c r="C120" s="8"/>
      <c r="D120" s="3"/>
      <c r="E120" s="3"/>
      <c r="F120" s="3"/>
      <c r="G120" s="3"/>
      <c r="H120" s="3"/>
      <c r="I120" s="4"/>
    </row>
    <row r="121" spans="1:9">
      <c r="A121" s="6"/>
      <c r="B121" s="54" t="s">
        <v>122</v>
      </c>
      <c r="C121" s="54"/>
      <c r="D121" s="3"/>
      <c r="E121" s="3"/>
      <c r="F121" s="3"/>
      <c r="G121" s="3"/>
      <c r="H121" s="3"/>
      <c r="I121" s="4"/>
    </row>
    <row r="122" spans="1:9">
      <c r="A122" s="6"/>
      <c r="B122" s="3"/>
      <c r="C122" s="3"/>
      <c r="D122" s="3"/>
      <c r="E122" s="3"/>
      <c r="F122" s="3"/>
      <c r="G122" s="3"/>
      <c r="H122" s="3"/>
      <c r="I122" s="4"/>
    </row>
    <row r="123" spans="1:9">
      <c r="A123" s="31" t="s">
        <v>7</v>
      </c>
      <c r="B123" s="36" t="s">
        <v>100</v>
      </c>
      <c r="C123" s="28">
        <v>1968</v>
      </c>
      <c r="D123" s="25" t="s">
        <v>11</v>
      </c>
      <c r="E123" s="25">
        <v>17</v>
      </c>
      <c r="F123" s="25">
        <v>20</v>
      </c>
      <c r="G123" s="25">
        <v>20</v>
      </c>
      <c r="H123" s="25">
        <v>17</v>
      </c>
      <c r="I123" s="25">
        <f>SUM(E123:H123)</f>
        <v>74</v>
      </c>
    </row>
    <row r="124" spans="1:9">
      <c r="A124" s="31" t="s">
        <v>8</v>
      </c>
      <c r="B124" s="36" t="s">
        <v>69</v>
      </c>
      <c r="C124" s="28">
        <v>1970</v>
      </c>
      <c r="D124" s="25" t="s">
        <v>52</v>
      </c>
      <c r="E124" s="18">
        <v>20</v>
      </c>
      <c r="F124" s="18">
        <v>17</v>
      </c>
      <c r="G124" s="18">
        <v>17</v>
      </c>
      <c r="H124" s="18">
        <v>15</v>
      </c>
      <c r="I124" s="18">
        <f>SUM(E124:H124)</f>
        <v>69</v>
      </c>
    </row>
    <row r="125" spans="1:9">
      <c r="A125" s="31" t="s">
        <v>10</v>
      </c>
      <c r="B125" s="36" t="s">
        <v>137</v>
      </c>
      <c r="C125" s="28">
        <v>1972</v>
      </c>
      <c r="D125" s="25" t="s">
        <v>53</v>
      </c>
      <c r="E125" s="18">
        <v>15</v>
      </c>
      <c r="F125" s="18">
        <v>15</v>
      </c>
      <c r="G125" s="18">
        <v>15</v>
      </c>
      <c r="H125" s="18">
        <v>20</v>
      </c>
      <c r="I125" s="18">
        <f>SUM(E125:H125)</f>
        <v>65</v>
      </c>
    </row>
    <row r="126" spans="1:9">
      <c r="A126" s="27" t="s">
        <v>12</v>
      </c>
      <c r="B126" s="34" t="s">
        <v>77</v>
      </c>
      <c r="C126" s="13">
        <v>1979</v>
      </c>
      <c r="D126" s="26" t="s">
        <v>84</v>
      </c>
      <c r="E126" s="26">
        <v>13</v>
      </c>
      <c r="F126" s="26">
        <v>13</v>
      </c>
      <c r="G126" s="26">
        <v>13</v>
      </c>
      <c r="H126" s="26">
        <v>13</v>
      </c>
      <c r="I126" s="26">
        <f>SUM(E126:H126)</f>
        <v>52</v>
      </c>
    </row>
    <row r="127" spans="1:9">
      <c r="A127" s="28"/>
      <c r="B127" s="25"/>
      <c r="C127" s="28"/>
      <c r="D127" s="18"/>
      <c r="E127" s="25"/>
      <c r="F127" s="25"/>
      <c r="G127" s="25"/>
      <c r="H127" s="25"/>
      <c r="I127" s="25"/>
    </row>
    <row r="128" spans="1:9">
      <c r="A128" s="7"/>
      <c r="B128" s="3"/>
      <c r="C128" s="8"/>
      <c r="D128" s="3"/>
      <c r="E128" s="3"/>
      <c r="F128" s="3"/>
      <c r="G128" s="3"/>
      <c r="H128" s="3"/>
      <c r="I128" s="4"/>
    </row>
    <row r="129" spans="1:9">
      <c r="A129" s="6"/>
      <c r="B129" s="3"/>
      <c r="C129" s="8"/>
      <c r="D129" s="3"/>
      <c r="E129" s="3"/>
      <c r="F129" s="3"/>
      <c r="G129" s="3"/>
      <c r="H129" s="3"/>
      <c r="I129" s="4"/>
    </row>
    <row r="130" spans="1:9">
      <c r="A130" s="6"/>
      <c r="B130" s="54" t="s">
        <v>123</v>
      </c>
      <c r="C130" s="54"/>
      <c r="D130" s="3"/>
      <c r="E130" s="3"/>
      <c r="F130" s="3"/>
      <c r="G130" s="3"/>
      <c r="H130" s="3"/>
      <c r="I130" s="4"/>
    </row>
    <row r="131" spans="1:9">
      <c r="A131" s="6"/>
      <c r="B131" s="3"/>
      <c r="C131" s="3"/>
      <c r="D131" s="3"/>
      <c r="E131" s="3"/>
      <c r="F131" s="3"/>
      <c r="G131" s="3"/>
      <c r="H131" s="3"/>
      <c r="I131" s="4"/>
    </row>
    <row r="132" spans="1:9">
      <c r="A132" s="28" t="s">
        <v>7</v>
      </c>
      <c r="B132" s="36" t="s">
        <v>85</v>
      </c>
      <c r="C132" s="36">
        <v>1986</v>
      </c>
      <c r="D132" s="37" t="s">
        <v>49</v>
      </c>
      <c r="E132" s="25">
        <v>20</v>
      </c>
      <c r="F132" s="25">
        <v>20</v>
      </c>
      <c r="G132" s="25">
        <v>20</v>
      </c>
      <c r="H132" s="25">
        <v>20</v>
      </c>
      <c r="I132" s="25">
        <f>SUM(E132:H132)</f>
        <v>80</v>
      </c>
    </row>
    <row r="133" spans="1:9">
      <c r="A133" s="28" t="s">
        <v>8</v>
      </c>
      <c r="B133" s="36" t="s">
        <v>148</v>
      </c>
      <c r="C133" s="36">
        <v>1984</v>
      </c>
      <c r="D133" s="37" t="s">
        <v>52</v>
      </c>
      <c r="E133" s="25">
        <v>17</v>
      </c>
      <c r="F133" s="25"/>
      <c r="G133" s="25">
        <v>17</v>
      </c>
      <c r="H133" s="25">
        <v>17</v>
      </c>
      <c r="I133" s="25">
        <f>SUM(E133:H133)</f>
        <v>51</v>
      </c>
    </row>
    <row r="134" spans="1:9">
      <c r="A134" s="28" t="s">
        <v>10</v>
      </c>
      <c r="B134" s="36" t="s">
        <v>36</v>
      </c>
      <c r="C134" s="36">
        <v>1983</v>
      </c>
      <c r="D134" s="37" t="s">
        <v>34</v>
      </c>
      <c r="E134" s="25"/>
      <c r="F134" s="25">
        <v>15</v>
      </c>
      <c r="G134" s="25"/>
      <c r="H134" s="25">
        <v>15</v>
      </c>
      <c r="I134" s="25">
        <f>SUM(E134:H134)</f>
        <v>30</v>
      </c>
    </row>
    <row r="135" spans="1:9">
      <c r="A135" s="40" t="s">
        <v>12</v>
      </c>
      <c r="B135" s="41" t="s">
        <v>96</v>
      </c>
      <c r="C135" s="41">
        <v>1989</v>
      </c>
      <c r="D135" s="42" t="s">
        <v>9</v>
      </c>
      <c r="E135" s="15"/>
      <c r="F135" s="15">
        <v>17</v>
      </c>
      <c r="G135" s="15"/>
      <c r="H135" s="15"/>
      <c r="I135" s="15">
        <f>SUM(E135:H135)</f>
        <v>17</v>
      </c>
    </row>
    <row r="136" spans="1:9">
      <c r="A136" s="40" t="s">
        <v>13</v>
      </c>
      <c r="B136" s="41" t="s">
        <v>70</v>
      </c>
      <c r="C136" s="41">
        <v>1986</v>
      </c>
      <c r="D136" s="42" t="s">
        <v>34</v>
      </c>
      <c r="E136" s="15"/>
      <c r="F136" s="15">
        <v>13</v>
      </c>
      <c r="G136" s="15"/>
      <c r="H136" s="15"/>
      <c r="I136" s="15">
        <f>SUM(E136:H136)</f>
        <v>13</v>
      </c>
    </row>
    <row r="137" spans="1:9">
      <c r="A137" s="7"/>
      <c r="B137" s="3"/>
      <c r="C137" s="3"/>
      <c r="D137" s="3"/>
      <c r="E137" s="3"/>
      <c r="F137" s="3"/>
      <c r="G137" s="3"/>
      <c r="H137" s="3"/>
      <c r="I137" s="4"/>
    </row>
    <row r="138" spans="1:9">
      <c r="A138" s="6"/>
      <c r="B138" s="3"/>
      <c r="C138" s="3"/>
      <c r="D138" s="3"/>
      <c r="E138" s="3"/>
      <c r="F138" s="3"/>
      <c r="G138" s="3"/>
      <c r="H138" s="3"/>
      <c r="I138" s="4"/>
    </row>
    <row r="139" spans="1:9">
      <c r="A139" s="6"/>
      <c r="B139" s="54" t="s">
        <v>124</v>
      </c>
      <c r="C139" s="54"/>
      <c r="D139" s="3"/>
      <c r="E139" s="3"/>
      <c r="F139" s="3"/>
      <c r="G139" s="3"/>
      <c r="H139" s="3"/>
      <c r="I139" s="4"/>
    </row>
    <row r="140" spans="1:9">
      <c r="A140" s="6"/>
      <c r="B140" s="3"/>
      <c r="C140" s="3"/>
      <c r="D140" s="3"/>
      <c r="E140" s="3"/>
      <c r="F140" s="3"/>
      <c r="G140" s="3"/>
      <c r="H140" s="3"/>
      <c r="I140" s="4"/>
    </row>
    <row r="141" spans="1:9">
      <c r="A141" s="31" t="s">
        <v>7</v>
      </c>
      <c r="B141" s="36" t="s">
        <v>14</v>
      </c>
      <c r="C141" s="36">
        <v>1993</v>
      </c>
      <c r="D141" s="25" t="s">
        <v>15</v>
      </c>
      <c r="E141" s="25">
        <v>20</v>
      </c>
      <c r="F141" s="25">
        <v>20</v>
      </c>
      <c r="G141" s="25">
        <v>17</v>
      </c>
      <c r="H141" s="25">
        <v>17</v>
      </c>
      <c r="I141" s="25">
        <f>SUM(E141:H141)</f>
        <v>74</v>
      </c>
    </row>
    <row r="142" spans="1:9">
      <c r="A142" s="31" t="s">
        <v>8</v>
      </c>
      <c r="B142" s="36" t="s">
        <v>29</v>
      </c>
      <c r="C142" s="36">
        <v>1991</v>
      </c>
      <c r="D142" s="37" t="s">
        <v>15</v>
      </c>
      <c r="E142" s="25">
        <v>17</v>
      </c>
      <c r="F142" s="25">
        <v>17</v>
      </c>
      <c r="G142" s="25">
        <v>20</v>
      </c>
      <c r="H142" s="25">
        <v>15</v>
      </c>
      <c r="I142" s="25">
        <f>SUM(E142:H142)</f>
        <v>69</v>
      </c>
    </row>
    <row r="143" spans="1:9">
      <c r="A143" s="28" t="s">
        <v>10</v>
      </c>
      <c r="B143" s="36" t="s">
        <v>63</v>
      </c>
      <c r="C143" s="36">
        <v>1990</v>
      </c>
      <c r="D143" s="37" t="s">
        <v>49</v>
      </c>
      <c r="E143" s="25">
        <v>15</v>
      </c>
      <c r="F143" s="25">
        <v>15</v>
      </c>
      <c r="G143" s="25">
        <v>15</v>
      </c>
      <c r="H143" s="25">
        <v>20</v>
      </c>
      <c r="I143" s="25">
        <f>SUM(E143:H143)</f>
        <v>65</v>
      </c>
    </row>
    <row r="144" spans="1:9">
      <c r="A144" s="40" t="s">
        <v>12</v>
      </c>
      <c r="B144" s="41" t="s">
        <v>86</v>
      </c>
      <c r="C144" s="41">
        <v>1990</v>
      </c>
      <c r="D144" s="42" t="s">
        <v>49</v>
      </c>
      <c r="E144" s="15"/>
      <c r="F144" s="15">
        <v>13</v>
      </c>
      <c r="G144" s="15"/>
      <c r="H144" s="15">
        <v>13</v>
      </c>
      <c r="I144" s="15">
        <f>SUM(E144:H144)</f>
        <v>26</v>
      </c>
    </row>
    <row r="145" spans="1:9">
      <c r="A145" s="40" t="s">
        <v>13</v>
      </c>
      <c r="B145" s="34" t="s">
        <v>62</v>
      </c>
      <c r="C145" s="34">
        <v>1992</v>
      </c>
      <c r="D145" s="35" t="s">
        <v>34</v>
      </c>
      <c r="E145" s="26"/>
      <c r="F145" s="26">
        <v>11</v>
      </c>
      <c r="G145" s="26"/>
      <c r="H145" s="26"/>
      <c r="I145" s="26">
        <f>SUM(E145:H145)</f>
        <v>11</v>
      </c>
    </row>
    <row r="146" spans="1:9">
      <c r="A146" s="40"/>
      <c r="B146" s="41"/>
      <c r="C146" s="41"/>
      <c r="D146" s="42"/>
      <c r="E146" s="15"/>
      <c r="F146" s="15"/>
      <c r="G146" s="15"/>
      <c r="H146" s="15"/>
      <c r="I146" s="15"/>
    </row>
    <row r="147" spans="1:9">
      <c r="A147" s="44"/>
      <c r="B147" s="45"/>
      <c r="C147" s="45"/>
      <c r="D147" s="46"/>
      <c r="E147" s="43"/>
      <c r="F147" s="43"/>
      <c r="G147" s="43"/>
      <c r="H147" s="43"/>
      <c r="I147" s="43"/>
    </row>
    <row r="148" spans="1:9">
      <c r="A148" s="7"/>
      <c r="B148" s="3"/>
      <c r="C148" s="8"/>
      <c r="D148" s="3"/>
      <c r="E148" s="3"/>
      <c r="F148" s="3"/>
      <c r="G148" s="3"/>
      <c r="H148" s="3"/>
      <c r="I148" s="4"/>
    </row>
    <row r="149" spans="1:9">
      <c r="A149" s="6"/>
      <c r="B149" s="54" t="s">
        <v>125</v>
      </c>
      <c r="C149" s="58"/>
      <c r="D149" s="59"/>
      <c r="E149" s="3"/>
      <c r="F149" s="3"/>
      <c r="G149" s="3"/>
      <c r="H149" s="3"/>
      <c r="I149" s="4"/>
    </row>
    <row r="150" spans="1:9">
      <c r="A150" s="6"/>
      <c r="B150" s="3"/>
      <c r="C150" s="3"/>
      <c r="D150" s="3"/>
      <c r="E150" s="3"/>
      <c r="F150" s="3"/>
      <c r="G150" s="3"/>
      <c r="H150" s="3"/>
      <c r="I150" s="4"/>
    </row>
    <row r="151" spans="1:9">
      <c r="A151" s="28" t="s">
        <v>7</v>
      </c>
      <c r="B151" s="36" t="s">
        <v>17</v>
      </c>
      <c r="C151" s="36">
        <v>1994</v>
      </c>
      <c r="D151" s="25" t="s">
        <v>52</v>
      </c>
      <c r="E151" s="25">
        <v>20</v>
      </c>
      <c r="F151" s="25">
        <v>17</v>
      </c>
      <c r="G151" s="25">
        <v>20</v>
      </c>
      <c r="H151" s="25">
        <v>20</v>
      </c>
      <c r="I151" s="25">
        <f>SUM(E151:H151)</f>
        <v>77</v>
      </c>
    </row>
    <row r="152" spans="1:9">
      <c r="A152" s="28" t="s">
        <v>8</v>
      </c>
      <c r="B152" s="36" t="s">
        <v>57</v>
      </c>
      <c r="C152" s="36">
        <v>1996</v>
      </c>
      <c r="D152" s="25" t="s">
        <v>9</v>
      </c>
      <c r="E152" s="25">
        <v>17</v>
      </c>
      <c r="F152" s="25">
        <v>20</v>
      </c>
      <c r="G152" s="25">
        <v>17</v>
      </c>
      <c r="H152" s="25">
        <v>17</v>
      </c>
      <c r="I152" s="25">
        <f>SUM(E152:H152)</f>
        <v>71</v>
      </c>
    </row>
    <row r="153" spans="1:9">
      <c r="A153" s="28" t="s">
        <v>10</v>
      </c>
      <c r="B153" s="36" t="s">
        <v>19</v>
      </c>
      <c r="C153" s="36">
        <v>1995</v>
      </c>
      <c r="D153" s="25" t="s">
        <v>53</v>
      </c>
      <c r="E153" s="25">
        <v>15</v>
      </c>
      <c r="F153" s="25">
        <v>15</v>
      </c>
      <c r="G153" s="25">
        <v>15</v>
      </c>
      <c r="H153" s="25">
        <v>15</v>
      </c>
      <c r="I153" s="25">
        <f>SUM(E153:H153)</f>
        <v>60</v>
      </c>
    </row>
    <row r="154" spans="1:9">
      <c r="A154" s="40" t="s">
        <v>12</v>
      </c>
      <c r="B154" s="41" t="s">
        <v>155</v>
      </c>
      <c r="C154" s="41">
        <v>1995</v>
      </c>
      <c r="D154" s="15" t="s">
        <v>84</v>
      </c>
      <c r="E154" s="15">
        <v>13</v>
      </c>
      <c r="F154" s="15">
        <v>11</v>
      </c>
      <c r="G154" s="15">
        <v>13</v>
      </c>
      <c r="H154" s="15">
        <v>13</v>
      </c>
      <c r="I154" s="15">
        <f>SUM(E154:H154)</f>
        <v>50</v>
      </c>
    </row>
    <row r="155" spans="1:9">
      <c r="A155" s="40" t="s">
        <v>13</v>
      </c>
      <c r="B155" s="41" t="s">
        <v>27</v>
      </c>
      <c r="C155" s="41">
        <v>1995</v>
      </c>
      <c r="D155" s="15" t="s">
        <v>51</v>
      </c>
      <c r="E155" s="15"/>
      <c r="F155" s="15">
        <v>13</v>
      </c>
      <c r="G155" s="15"/>
      <c r="H155" s="15"/>
      <c r="I155" s="15">
        <f>SUM(E155:H155)</f>
        <v>13</v>
      </c>
    </row>
    <row r="156" spans="1:9">
      <c r="A156" s="40"/>
      <c r="B156" s="41"/>
      <c r="C156" s="41"/>
      <c r="D156" s="15"/>
      <c r="E156" s="15"/>
      <c r="F156" s="15"/>
      <c r="G156" s="15"/>
      <c r="H156" s="15"/>
      <c r="I156" s="15"/>
    </row>
    <row r="157" spans="1:9">
      <c r="A157" s="40"/>
      <c r="B157" s="41"/>
      <c r="C157" s="41"/>
      <c r="D157" s="15"/>
      <c r="E157" s="15"/>
      <c r="F157" s="15"/>
      <c r="G157" s="15"/>
      <c r="H157" s="15"/>
      <c r="I157" s="15"/>
    </row>
    <row r="158" spans="1:9">
      <c r="A158" s="40"/>
      <c r="B158" s="41"/>
      <c r="C158" s="41"/>
      <c r="D158" s="15"/>
      <c r="E158" s="15"/>
      <c r="F158" s="15"/>
      <c r="G158" s="15"/>
      <c r="H158" s="15"/>
      <c r="I158" s="15"/>
    </row>
    <row r="159" spans="1:9">
      <c r="A159" s="7"/>
      <c r="B159" s="55"/>
      <c r="C159" s="55"/>
      <c r="D159" s="57"/>
      <c r="E159" s="4"/>
      <c r="F159" s="4"/>
      <c r="G159" s="4"/>
      <c r="H159" s="4"/>
      <c r="I159" s="4"/>
    </row>
    <row r="160" spans="1:9">
      <c r="A160" s="44"/>
      <c r="B160" s="45"/>
      <c r="C160" s="45"/>
      <c r="D160" s="46"/>
      <c r="E160" s="43"/>
      <c r="F160" s="43"/>
      <c r="G160" s="43"/>
      <c r="H160" s="43"/>
      <c r="I160" s="43"/>
    </row>
    <row r="161" spans="1:10" ht="13" thickBot="1">
      <c r="A161" s="2"/>
      <c r="C161" s="9"/>
      <c r="I161" s="4"/>
    </row>
    <row r="162" spans="1:10" ht="21" customHeight="1" thickBot="1">
      <c r="A162" s="123" t="s">
        <v>37</v>
      </c>
      <c r="B162" s="124"/>
      <c r="C162" s="124"/>
      <c r="D162" s="124"/>
      <c r="E162" s="124"/>
      <c r="F162" s="124"/>
      <c r="G162" s="124"/>
      <c r="H162" s="124"/>
      <c r="I162" s="125"/>
    </row>
    <row r="163" spans="1:10" ht="6" customHeight="1">
      <c r="A163" s="2"/>
      <c r="C163" s="9"/>
      <c r="I163" s="4"/>
    </row>
    <row r="164" spans="1:10">
      <c r="A164" s="6"/>
      <c r="B164" s="63" t="s">
        <v>126</v>
      </c>
      <c r="C164" s="64"/>
      <c r="D164" s="56"/>
      <c r="E164" s="3"/>
      <c r="F164" s="3"/>
      <c r="G164" s="3"/>
      <c r="H164" s="3"/>
      <c r="I164" s="4"/>
      <c r="J164" s="3"/>
    </row>
    <row r="165" spans="1:10" ht="7.5" customHeight="1">
      <c r="A165" s="6"/>
      <c r="B165" s="3"/>
      <c r="C165" s="3"/>
      <c r="D165" s="3"/>
      <c r="E165" s="3"/>
      <c r="F165" s="3"/>
      <c r="G165" s="3"/>
      <c r="H165" s="3"/>
      <c r="I165" s="4"/>
      <c r="J165" s="3"/>
    </row>
    <row r="166" spans="1:10">
      <c r="A166" s="28" t="s">
        <v>7</v>
      </c>
      <c r="B166" s="25" t="s">
        <v>102</v>
      </c>
      <c r="C166" s="25"/>
      <c r="D166" s="25" t="s">
        <v>52</v>
      </c>
      <c r="E166" s="25">
        <v>17</v>
      </c>
      <c r="F166" s="25">
        <v>20</v>
      </c>
      <c r="G166" s="25">
        <v>17</v>
      </c>
      <c r="H166" s="25">
        <v>20</v>
      </c>
      <c r="I166" s="25">
        <f t="shared" ref="I166:I172" si="5">SUM(E166:H166)</f>
        <v>74</v>
      </c>
    </row>
    <row r="167" spans="1:10">
      <c r="A167" s="31" t="s">
        <v>8</v>
      </c>
      <c r="B167" s="25" t="s">
        <v>159</v>
      </c>
      <c r="C167" s="25"/>
      <c r="D167" s="25" t="s">
        <v>15</v>
      </c>
      <c r="E167" s="25">
        <v>20</v>
      </c>
      <c r="F167" s="25">
        <v>13</v>
      </c>
      <c r="G167" s="25">
        <v>20</v>
      </c>
      <c r="H167" s="25">
        <v>11</v>
      </c>
      <c r="I167" s="25">
        <f t="shared" si="5"/>
        <v>64</v>
      </c>
    </row>
    <row r="168" spans="1:10">
      <c r="A168" s="31" t="s">
        <v>10</v>
      </c>
      <c r="B168" s="25" t="s">
        <v>91</v>
      </c>
      <c r="C168" s="25"/>
      <c r="D168" s="25" t="s">
        <v>52</v>
      </c>
      <c r="E168" s="25">
        <v>15</v>
      </c>
      <c r="F168" s="25">
        <v>10</v>
      </c>
      <c r="G168" s="25">
        <v>15</v>
      </c>
      <c r="H168" s="25">
        <v>13</v>
      </c>
      <c r="I168" s="25">
        <f t="shared" si="5"/>
        <v>53</v>
      </c>
    </row>
    <row r="169" spans="1:10">
      <c r="A169" s="16" t="s">
        <v>12</v>
      </c>
      <c r="B169" s="26" t="s">
        <v>152</v>
      </c>
      <c r="C169" s="49"/>
      <c r="D169" s="14" t="s">
        <v>84</v>
      </c>
      <c r="E169" s="26">
        <v>11</v>
      </c>
      <c r="F169" s="14">
        <v>15</v>
      </c>
      <c r="G169" s="26">
        <v>11</v>
      </c>
      <c r="H169" s="26">
        <v>15</v>
      </c>
      <c r="I169" s="26">
        <f t="shared" si="5"/>
        <v>52</v>
      </c>
    </row>
    <row r="170" spans="1:10">
      <c r="A170" s="40" t="s">
        <v>13</v>
      </c>
      <c r="B170" s="26" t="s">
        <v>132</v>
      </c>
      <c r="C170" s="49"/>
      <c r="D170" s="14" t="s">
        <v>49</v>
      </c>
      <c r="E170" s="26">
        <v>13</v>
      </c>
      <c r="F170" s="14">
        <v>11</v>
      </c>
      <c r="G170" s="26">
        <v>13</v>
      </c>
      <c r="H170" s="26">
        <v>10</v>
      </c>
      <c r="I170" s="26">
        <f t="shared" si="5"/>
        <v>47</v>
      </c>
    </row>
    <row r="171" spans="1:10">
      <c r="A171" s="16" t="s">
        <v>16</v>
      </c>
      <c r="B171" s="26" t="s">
        <v>90</v>
      </c>
      <c r="C171" s="49"/>
      <c r="D171" s="14" t="s">
        <v>49</v>
      </c>
      <c r="E171" s="26"/>
      <c r="F171" s="14">
        <v>17</v>
      </c>
      <c r="G171" s="26"/>
      <c r="H171" s="26">
        <v>17</v>
      </c>
      <c r="I171" s="26">
        <f t="shared" si="5"/>
        <v>34</v>
      </c>
    </row>
    <row r="172" spans="1:10">
      <c r="A172" s="65" t="s">
        <v>18</v>
      </c>
      <c r="B172" s="14" t="s">
        <v>38</v>
      </c>
      <c r="C172" s="14"/>
      <c r="D172" s="14" t="s">
        <v>34</v>
      </c>
      <c r="E172" s="14"/>
      <c r="F172" s="14">
        <v>9</v>
      </c>
      <c r="G172" s="14"/>
      <c r="H172" s="14">
        <v>9</v>
      </c>
      <c r="I172" s="15">
        <f t="shared" si="5"/>
        <v>18</v>
      </c>
    </row>
    <row r="173" spans="1:10">
      <c r="A173" s="40"/>
      <c r="B173" s="14"/>
      <c r="C173" s="14"/>
      <c r="D173" s="14"/>
      <c r="E173" s="14"/>
      <c r="F173" s="14"/>
      <c r="G173" s="14"/>
      <c r="H173" s="14"/>
      <c r="I173" s="26"/>
    </row>
    <row r="174" spans="1:10">
      <c r="A174" s="6"/>
      <c r="B174" s="3"/>
      <c r="C174" s="3"/>
      <c r="D174" s="3"/>
      <c r="E174" s="3"/>
      <c r="F174" s="3"/>
      <c r="G174" s="3"/>
      <c r="H174" s="3"/>
      <c r="I174" s="3"/>
    </row>
    <row r="175" spans="1:10">
      <c r="A175" s="6"/>
      <c r="B175" s="60" t="s">
        <v>127</v>
      </c>
      <c r="C175" s="60"/>
      <c r="D175" s="60"/>
      <c r="E175" s="61"/>
      <c r="F175" s="3"/>
      <c r="G175" s="3"/>
      <c r="H175" s="3"/>
      <c r="I175" s="4"/>
    </row>
    <row r="176" spans="1:10" ht="6.75" customHeight="1">
      <c r="A176" s="6"/>
      <c r="B176" s="3"/>
      <c r="C176" s="3"/>
      <c r="D176" s="3"/>
      <c r="E176" s="3"/>
      <c r="F176" s="3"/>
      <c r="G176" s="3"/>
      <c r="H176" s="3"/>
      <c r="I176" s="4"/>
    </row>
    <row r="177" spans="1:9">
      <c r="A177" s="28" t="s">
        <v>7</v>
      </c>
      <c r="B177" s="36" t="s">
        <v>154</v>
      </c>
      <c r="C177" s="36">
        <v>1999</v>
      </c>
      <c r="D177" s="37" t="s">
        <v>84</v>
      </c>
      <c r="E177" s="25">
        <v>20</v>
      </c>
      <c r="F177" s="25">
        <v>15</v>
      </c>
      <c r="G177" s="25">
        <v>20</v>
      </c>
      <c r="H177" s="25">
        <v>20</v>
      </c>
      <c r="I177" s="25">
        <f>SUM(E177:H177)</f>
        <v>75</v>
      </c>
    </row>
    <row r="178" spans="1:9">
      <c r="A178" s="28" t="s">
        <v>8</v>
      </c>
      <c r="B178" s="36" t="s">
        <v>80</v>
      </c>
      <c r="C178" s="36">
        <v>1998</v>
      </c>
      <c r="D178" s="37" t="s">
        <v>11</v>
      </c>
      <c r="E178" s="25">
        <v>17</v>
      </c>
      <c r="F178" s="25">
        <v>17</v>
      </c>
      <c r="G178" s="25">
        <v>17</v>
      </c>
      <c r="H178" s="25">
        <v>17</v>
      </c>
      <c r="I178" s="25">
        <f>SUM(E178:H178)</f>
        <v>68</v>
      </c>
    </row>
    <row r="179" spans="1:9">
      <c r="A179" s="28" t="s">
        <v>10</v>
      </c>
      <c r="B179" s="36" t="s">
        <v>93</v>
      </c>
      <c r="C179" s="36">
        <v>1999</v>
      </c>
      <c r="D179" s="37" t="s">
        <v>11</v>
      </c>
      <c r="E179" s="25">
        <v>15</v>
      </c>
      <c r="F179" s="25">
        <v>13</v>
      </c>
      <c r="G179" s="25">
        <v>15</v>
      </c>
      <c r="H179" s="25">
        <v>15</v>
      </c>
      <c r="I179" s="25">
        <f>SUM(E179:H179)</f>
        <v>58</v>
      </c>
    </row>
    <row r="180" spans="1:9">
      <c r="A180" s="40" t="s">
        <v>12</v>
      </c>
      <c r="B180" s="41" t="s">
        <v>138</v>
      </c>
      <c r="C180" s="41">
        <v>2002</v>
      </c>
      <c r="D180" s="42" t="s">
        <v>11</v>
      </c>
      <c r="E180" s="15">
        <v>13</v>
      </c>
      <c r="F180" s="15"/>
      <c r="G180" s="15">
        <v>13</v>
      </c>
      <c r="H180" s="15">
        <v>13</v>
      </c>
      <c r="I180" s="15">
        <f>SUM(E180:H180)</f>
        <v>39</v>
      </c>
    </row>
    <row r="181" spans="1:9">
      <c r="A181" s="40" t="s">
        <v>13</v>
      </c>
      <c r="B181" s="41" t="s">
        <v>47</v>
      </c>
      <c r="C181" s="41">
        <v>1998</v>
      </c>
      <c r="D181" s="42" t="s">
        <v>11</v>
      </c>
      <c r="E181" s="15"/>
      <c r="F181" s="15">
        <v>20</v>
      </c>
      <c r="G181" s="15"/>
      <c r="H181" s="15"/>
      <c r="I181" s="15">
        <f>SUM(E181:H181)</f>
        <v>20</v>
      </c>
    </row>
    <row r="182" spans="1:9">
      <c r="A182" s="28"/>
      <c r="B182" s="41"/>
      <c r="C182" s="41"/>
      <c r="D182" s="42"/>
      <c r="E182" s="15"/>
      <c r="F182" s="15"/>
      <c r="G182" s="15"/>
      <c r="H182" s="15"/>
      <c r="I182" s="15"/>
    </row>
    <row r="183" spans="1:9">
      <c r="A183" s="7"/>
      <c r="B183" s="3"/>
      <c r="C183" s="8"/>
      <c r="D183" s="3"/>
      <c r="E183" s="3"/>
      <c r="F183" s="3"/>
      <c r="G183" s="3"/>
      <c r="H183" s="3"/>
      <c r="I183" s="4"/>
    </row>
    <row r="184" spans="1:9" ht="6.75" customHeight="1">
      <c r="A184" s="7"/>
      <c r="B184" s="3"/>
      <c r="C184" s="8"/>
      <c r="D184" s="3"/>
      <c r="E184" s="3"/>
      <c r="F184" s="3"/>
      <c r="G184" s="3"/>
      <c r="H184" s="3"/>
      <c r="I184" s="4"/>
    </row>
    <row r="185" spans="1:9">
      <c r="A185" s="7"/>
      <c r="B185" s="3"/>
      <c r="C185" s="8"/>
      <c r="D185" s="3"/>
      <c r="E185" s="3"/>
      <c r="F185" s="3"/>
      <c r="G185" s="3"/>
      <c r="H185" s="3"/>
      <c r="I185" s="4"/>
    </row>
    <row r="186" spans="1:9">
      <c r="A186" s="6"/>
      <c r="B186" s="60" t="s">
        <v>128</v>
      </c>
      <c r="C186" s="60"/>
      <c r="D186" s="60"/>
      <c r="E186" s="61"/>
      <c r="F186" s="3"/>
      <c r="G186" s="3"/>
      <c r="H186" s="3"/>
      <c r="I186" s="4"/>
    </row>
    <row r="187" spans="1:9">
      <c r="A187" s="6"/>
      <c r="B187" s="4"/>
      <c r="C187" s="4"/>
      <c r="D187" s="4"/>
      <c r="E187" s="4"/>
      <c r="F187" s="3"/>
      <c r="G187" s="3"/>
      <c r="H187" s="3"/>
      <c r="I187" s="4"/>
    </row>
    <row r="188" spans="1:9">
      <c r="A188" s="28" t="s">
        <v>7</v>
      </c>
      <c r="B188" s="36" t="s">
        <v>55</v>
      </c>
      <c r="C188" s="36">
        <v>1998</v>
      </c>
      <c r="D188" s="37" t="s">
        <v>11</v>
      </c>
      <c r="E188" s="25">
        <v>20</v>
      </c>
      <c r="F188" s="25">
        <v>17</v>
      </c>
      <c r="G188" s="25">
        <v>20</v>
      </c>
      <c r="H188" s="25">
        <v>17</v>
      </c>
      <c r="I188" s="25">
        <f t="shared" ref="I188:I205" si="6">SUM(E188:H188)</f>
        <v>74</v>
      </c>
    </row>
    <row r="189" spans="1:9">
      <c r="A189" s="28" t="s">
        <v>8</v>
      </c>
      <c r="B189" s="25" t="s">
        <v>74</v>
      </c>
      <c r="C189" s="36">
        <v>1997</v>
      </c>
      <c r="D189" s="25" t="s">
        <v>51</v>
      </c>
      <c r="E189" s="25">
        <v>15</v>
      </c>
      <c r="F189" s="25">
        <v>20</v>
      </c>
      <c r="G189" s="25">
        <v>15</v>
      </c>
      <c r="H189" s="25">
        <v>20</v>
      </c>
      <c r="I189" s="25">
        <f t="shared" si="6"/>
        <v>70</v>
      </c>
    </row>
    <row r="190" spans="1:9">
      <c r="A190" s="28" t="s">
        <v>10</v>
      </c>
      <c r="B190" s="36" t="s">
        <v>54</v>
      </c>
      <c r="C190" s="36">
        <v>1997</v>
      </c>
      <c r="D190" s="37" t="s">
        <v>11</v>
      </c>
      <c r="E190" s="25">
        <v>17</v>
      </c>
      <c r="F190" s="25">
        <v>11</v>
      </c>
      <c r="G190" s="25">
        <v>17</v>
      </c>
      <c r="H190" s="25">
        <v>9</v>
      </c>
      <c r="I190" s="25">
        <f t="shared" si="6"/>
        <v>54</v>
      </c>
    </row>
    <row r="191" spans="1:9">
      <c r="A191" s="40" t="s">
        <v>12</v>
      </c>
      <c r="B191" s="41" t="s">
        <v>101</v>
      </c>
      <c r="C191" s="41">
        <v>1997</v>
      </c>
      <c r="D191" s="42" t="s">
        <v>84</v>
      </c>
      <c r="E191" s="15">
        <v>9</v>
      </c>
      <c r="F191" s="15">
        <v>15</v>
      </c>
      <c r="G191" s="15">
        <v>13</v>
      </c>
      <c r="H191" s="15">
        <v>11</v>
      </c>
      <c r="I191" s="15">
        <f t="shared" si="6"/>
        <v>48</v>
      </c>
    </row>
    <row r="192" spans="1:9">
      <c r="A192" s="40" t="s">
        <v>13</v>
      </c>
      <c r="B192" s="34" t="s">
        <v>87</v>
      </c>
      <c r="C192" s="34">
        <v>1997</v>
      </c>
      <c r="D192" s="35" t="s">
        <v>49</v>
      </c>
      <c r="E192" s="12">
        <v>13</v>
      </c>
      <c r="F192" s="12">
        <v>10</v>
      </c>
      <c r="G192" s="12">
        <v>11</v>
      </c>
      <c r="H192" s="12">
        <v>13</v>
      </c>
      <c r="I192" s="15">
        <f t="shared" si="6"/>
        <v>47</v>
      </c>
    </row>
    <row r="193" spans="1:9">
      <c r="A193" s="27" t="s">
        <v>16</v>
      </c>
      <c r="B193" s="34" t="s">
        <v>64</v>
      </c>
      <c r="C193" s="34">
        <v>2000</v>
      </c>
      <c r="D193" s="35" t="s">
        <v>9</v>
      </c>
      <c r="E193" s="26">
        <v>11</v>
      </c>
      <c r="F193" s="26">
        <v>9</v>
      </c>
      <c r="G193" s="26">
        <v>10</v>
      </c>
      <c r="H193" s="26">
        <v>15</v>
      </c>
      <c r="I193" s="26">
        <f t="shared" si="6"/>
        <v>45</v>
      </c>
    </row>
    <row r="194" spans="1:9">
      <c r="A194" s="40" t="s">
        <v>18</v>
      </c>
      <c r="B194" s="34" t="s">
        <v>48</v>
      </c>
      <c r="C194" s="34">
        <v>1997</v>
      </c>
      <c r="D194" s="35" t="s">
        <v>51</v>
      </c>
      <c r="E194" s="12">
        <v>10</v>
      </c>
      <c r="F194" s="12">
        <v>13</v>
      </c>
      <c r="G194" s="12">
        <v>9</v>
      </c>
      <c r="H194" s="12">
        <v>10</v>
      </c>
      <c r="I194" s="15">
        <f t="shared" si="6"/>
        <v>42</v>
      </c>
    </row>
    <row r="195" spans="1:9">
      <c r="A195" s="27" t="s">
        <v>20</v>
      </c>
      <c r="B195" s="34" t="s">
        <v>67</v>
      </c>
      <c r="C195" s="34">
        <v>2000</v>
      </c>
      <c r="D195" s="35" t="s">
        <v>15</v>
      </c>
      <c r="E195" s="26">
        <v>8</v>
      </c>
      <c r="F195" s="26">
        <v>8</v>
      </c>
      <c r="G195" s="26">
        <v>8</v>
      </c>
      <c r="H195" s="26">
        <v>8</v>
      </c>
      <c r="I195" s="26">
        <f t="shared" si="6"/>
        <v>32</v>
      </c>
    </row>
    <row r="196" spans="1:9">
      <c r="A196" s="27" t="s">
        <v>21</v>
      </c>
      <c r="B196" s="34" t="s">
        <v>105</v>
      </c>
      <c r="C196" s="34">
        <v>2001</v>
      </c>
      <c r="D196" s="35" t="s">
        <v>51</v>
      </c>
      <c r="E196" s="26">
        <v>3</v>
      </c>
      <c r="F196" s="26">
        <v>6</v>
      </c>
      <c r="G196" s="26">
        <v>6</v>
      </c>
      <c r="H196" s="26">
        <v>7</v>
      </c>
      <c r="I196" s="26">
        <f t="shared" si="6"/>
        <v>22</v>
      </c>
    </row>
    <row r="197" spans="1:9">
      <c r="A197" s="27" t="s">
        <v>22</v>
      </c>
      <c r="B197" s="34" t="s">
        <v>65</v>
      </c>
      <c r="C197" s="34">
        <v>2001</v>
      </c>
      <c r="D197" s="35" t="s">
        <v>11</v>
      </c>
      <c r="E197" s="26">
        <v>5</v>
      </c>
      <c r="F197" s="26">
        <v>7</v>
      </c>
      <c r="G197" s="26">
        <v>2</v>
      </c>
      <c r="H197" s="26">
        <v>5</v>
      </c>
      <c r="I197" s="26">
        <f t="shared" si="6"/>
        <v>19</v>
      </c>
    </row>
    <row r="198" spans="1:9">
      <c r="A198" s="27" t="s">
        <v>23</v>
      </c>
      <c r="B198" s="34" t="s">
        <v>140</v>
      </c>
      <c r="C198" s="34">
        <v>1999</v>
      </c>
      <c r="D198" s="35" t="s">
        <v>15</v>
      </c>
      <c r="E198" s="26">
        <v>6</v>
      </c>
      <c r="F198" s="26"/>
      <c r="G198" s="26">
        <v>7</v>
      </c>
      <c r="H198" s="26">
        <v>6</v>
      </c>
      <c r="I198" s="26">
        <f t="shared" si="6"/>
        <v>19</v>
      </c>
    </row>
    <row r="199" spans="1:9">
      <c r="A199" s="27" t="s">
        <v>24</v>
      </c>
      <c r="B199" s="34" t="s">
        <v>92</v>
      </c>
      <c r="C199" s="34">
        <v>2000</v>
      </c>
      <c r="D199" s="35" t="s">
        <v>11</v>
      </c>
      <c r="E199" s="26">
        <v>1</v>
      </c>
      <c r="F199" s="26">
        <v>5</v>
      </c>
      <c r="G199" s="26">
        <v>4</v>
      </c>
      <c r="H199" s="26">
        <v>4</v>
      </c>
      <c r="I199" s="26">
        <f t="shared" si="6"/>
        <v>14</v>
      </c>
    </row>
    <row r="200" spans="1:9">
      <c r="A200" s="27" t="s">
        <v>25</v>
      </c>
      <c r="B200" s="34" t="s">
        <v>139</v>
      </c>
      <c r="C200" s="34">
        <v>2000</v>
      </c>
      <c r="D200" s="35" t="s">
        <v>11</v>
      </c>
      <c r="E200" s="26">
        <v>7</v>
      </c>
      <c r="F200" s="26"/>
      <c r="G200" s="26">
        <v>5</v>
      </c>
      <c r="H200" s="26"/>
      <c r="I200" s="26">
        <f t="shared" si="6"/>
        <v>12</v>
      </c>
    </row>
    <row r="201" spans="1:9">
      <c r="A201" s="27" t="s">
        <v>26</v>
      </c>
      <c r="B201" s="34" t="s">
        <v>103</v>
      </c>
      <c r="C201" s="34">
        <v>2001</v>
      </c>
      <c r="D201" s="35" t="s">
        <v>51</v>
      </c>
      <c r="E201" s="26">
        <v>4</v>
      </c>
      <c r="F201" s="26">
        <v>3</v>
      </c>
      <c r="G201" s="26"/>
      <c r="H201" s="26">
        <v>3</v>
      </c>
      <c r="I201" s="26">
        <f t="shared" si="6"/>
        <v>10</v>
      </c>
    </row>
    <row r="202" spans="1:9">
      <c r="A202" s="27" t="s">
        <v>28</v>
      </c>
      <c r="B202" s="34" t="s">
        <v>88</v>
      </c>
      <c r="C202" s="34">
        <v>2004</v>
      </c>
      <c r="D202" s="35" t="s">
        <v>49</v>
      </c>
      <c r="E202" s="26">
        <v>2</v>
      </c>
      <c r="F202" s="26">
        <v>2</v>
      </c>
      <c r="G202" s="26">
        <v>3</v>
      </c>
      <c r="H202" s="26">
        <v>2</v>
      </c>
      <c r="I202" s="26">
        <f t="shared" si="6"/>
        <v>9</v>
      </c>
    </row>
    <row r="203" spans="1:9">
      <c r="A203" s="27" t="s">
        <v>153</v>
      </c>
      <c r="B203" s="34" t="s">
        <v>133</v>
      </c>
      <c r="C203" s="34">
        <v>2001</v>
      </c>
      <c r="D203" s="35" t="s">
        <v>156</v>
      </c>
      <c r="E203" s="26"/>
      <c r="F203" s="26">
        <v>4</v>
      </c>
      <c r="G203" s="26"/>
      <c r="H203" s="26">
        <v>1</v>
      </c>
      <c r="I203" s="26">
        <f t="shared" si="6"/>
        <v>5</v>
      </c>
    </row>
    <row r="204" spans="1:9">
      <c r="A204" s="27" t="s">
        <v>149</v>
      </c>
      <c r="B204" s="34" t="s">
        <v>141</v>
      </c>
      <c r="C204" s="34">
        <v>1999</v>
      </c>
      <c r="D204" s="35" t="s">
        <v>11</v>
      </c>
      <c r="E204" s="26"/>
      <c r="F204" s="26"/>
      <c r="G204" s="26">
        <v>1</v>
      </c>
      <c r="H204" s="26"/>
      <c r="I204" s="26">
        <f t="shared" si="6"/>
        <v>1</v>
      </c>
    </row>
    <row r="205" spans="1:9">
      <c r="A205" s="27" t="s">
        <v>150</v>
      </c>
      <c r="B205" s="34" t="s">
        <v>78</v>
      </c>
      <c r="C205" s="34">
        <v>2002</v>
      </c>
      <c r="D205" s="35" t="s">
        <v>11</v>
      </c>
      <c r="E205" s="26"/>
      <c r="F205" s="26">
        <v>1</v>
      </c>
      <c r="G205" s="26"/>
      <c r="H205" s="26"/>
      <c r="I205" s="26">
        <f t="shared" si="6"/>
        <v>1</v>
      </c>
    </row>
    <row r="206" spans="1:9">
      <c r="A206" s="6"/>
      <c r="B206" s="3"/>
      <c r="C206" s="3"/>
      <c r="D206" s="3"/>
      <c r="E206" s="3"/>
      <c r="F206" s="3"/>
      <c r="G206" s="3"/>
      <c r="H206" s="3"/>
      <c r="I206" s="4"/>
    </row>
    <row r="207" spans="1:9">
      <c r="A207" s="6"/>
      <c r="B207" s="3"/>
      <c r="C207" s="3"/>
      <c r="D207" s="3"/>
      <c r="E207" s="3"/>
      <c r="F207" s="3"/>
      <c r="G207" s="3"/>
      <c r="H207" s="3"/>
      <c r="I207" s="4"/>
    </row>
    <row r="208" spans="1:9">
      <c r="A208" s="6"/>
      <c r="B208" s="60" t="s">
        <v>129</v>
      </c>
      <c r="C208" s="60"/>
      <c r="D208" s="61"/>
      <c r="E208" s="3"/>
      <c r="F208" s="3"/>
      <c r="G208" s="3"/>
      <c r="H208" s="3"/>
      <c r="I208" s="4"/>
    </row>
    <row r="209" spans="1:9">
      <c r="A209" s="6"/>
      <c r="B209" s="3"/>
      <c r="C209" s="3"/>
      <c r="D209" s="3"/>
      <c r="E209" s="3"/>
      <c r="F209" s="3"/>
      <c r="G209" s="3"/>
      <c r="H209" s="3"/>
      <c r="I209" s="4"/>
    </row>
    <row r="210" spans="1:9">
      <c r="A210" s="28" t="s">
        <v>8</v>
      </c>
      <c r="B210" s="36" t="s">
        <v>135</v>
      </c>
      <c r="C210" s="36">
        <v>1977</v>
      </c>
      <c r="D210" s="37" t="s">
        <v>53</v>
      </c>
      <c r="E210" s="25">
        <v>20</v>
      </c>
      <c r="F210" s="25">
        <v>20</v>
      </c>
      <c r="G210" s="25">
        <v>11</v>
      </c>
      <c r="H210" s="25">
        <v>20</v>
      </c>
      <c r="I210" s="25">
        <f t="shared" ref="I210:I218" si="7">SUM(E210:H210)</f>
        <v>71</v>
      </c>
    </row>
    <row r="211" spans="1:9">
      <c r="A211" s="28" t="s">
        <v>7</v>
      </c>
      <c r="B211" s="36" t="s">
        <v>66</v>
      </c>
      <c r="C211" s="36">
        <v>1983</v>
      </c>
      <c r="D211" s="37" t="s">
        <v>15</v>
      </c>
      <c r="E211" s="25">
        <v>17</v>
      </c>
      <c r="F211" s="25">
        <v>15</v>
      </c>
      <c r="G211" s="25">
        <v>20</v>
      </c>
      <c r="H211" s="25">
        <v>15</v>
      </c>
      <c r="I211" s="25">
        <f t="shared" si="7"/>
        <v>67</v>
      </c>
    </row>
    <row r="212" spans="1:9">
      <c r="A212" s="28" t="s">
        <v>10</v>
      </c>
      <c r="B212" s="36" t="s">
        <v>44</v>
      </c>
      <c r="C212" s="36">
        <v>1982</v>
      </c>
      <c r="D212" s="37" t="s">
        <v>53</v>
      </c>
      <c r="E212" s="25">
        <v>15</v>
      </c>
      <c r="F212" s="25">
        <v>17</v>
      </c>
      <c r="G212" s="25">
        <v>17</v>
      </c>
      <c r="H212" s="25">
        <v>17</v>
      </c>
      <c r="I212" s="25">
        <f t="shared" si="7"/>
        <v>66</v>
      </c>
    </row>
    <row r="213" spans="1:9">
      <c r="A213" s="40" t="s">
        <v>12</v>
      </c>
      <c r="B213" s="41" t="s">
        <v>89</v>
      </c>
      <c r="C213" s="41">
        <v>1964</v>
      </c>
      <c r="D213" s="42" t="s">
        <v>49</v>
      </c>
      <c r="E213" s="15">
        <v>11</v>
      </c>
      <c r="F213" s="15">
        <v>13</v>
      </c>
      <c r="G213" s="15">
        <v>13</v>
      </c>
      <c r="H213" s="15">
        <v>13</v>
      </c>
      <c r="I213" s="15">
        <f t="shared" si="7"/>
        <v>50</v>
      </c>
    </row>
    <row r="214" spans="1:9">
      <c r="A214" s="40" t="s">
        <v>13</v>
      </c>
      <c r="B214" s="34" t="s">
        <v>95</v>
      </c>
      <c r="C214" s="34">
        <v>1987</v>
      </c>
      <c r="D214" s="35" t="s">
        <v>49</v>
      </c>
      <c r="E214" s="15">
        <v>10</v>
      </c>
      <c r="F214" s="15">
        <v>10</v>
      </c>
      <c r="G214" s="15">
        <v>10</v>
      </c>
      <c r="H214" s="15">
        <v>9</v>
      </c>
      <c r="I214" s="15">
        <f t="shared" si="7"/>
        <v>39</v>
      </c>
    </row>
    <row r="215" spans="1:9">
      <c r="A215" s="40" t="s">
        <v>16</v>
      </c>
      <c r="B215" s="41" t="s">
        <v>142</v>
      </c>
      <c r="C215" s="41">
        <v>1994</v>
      </c>
      <c r="D215" s="42" t="s">
        <v>15</v>
      </c>
      <c r="E215" s="15">
        <v>13</v>
      </c>
      <c r="F215" s="15"/>
      <c r="G215" s="15">
        <v>15</v>
      </c>
      <c r="H215" s="15">
        <v>10</v>
      </c>
      <c r="I215" s="15">
        <f t="shared" si="7"/>
        <v>38</v>
      </c>
    </row>
    <row r="216" spans="1:9">
      <c r="A216" s="40" t="s">
        <v>18</v>
      </c>
      <c r="B216" s="15" t="s">
        <v>136</v>
      </c>
      <c r="C216" s="34">
        <v>1964</v>
      </c>
      <c r="D216" s="15" t="s">
        <v>49</v>
      </c>
      <c r="E216" s="15">
        <v>9</v>
      </c>
      <c r="F216" s="15">
        <v>8</v>
      </c>
      <c r="G216" s="15">
        <v>9</v>
      </c>
      <c r="H216" s="15">
        <v>7</v>
      </c>
      <c r="I216" s="15">
        <f t="shared" si="7"/>
        <v>33</v>
      </c>
    </row>
    <row r="217" spans="1:9">
      <c r="A217" s="40" t="s">
        <v>20</v>
      </c>
      <c r="B217" s="15" t="s">
        <v>83</v>
      </c>
      <c r="C217" s="34">
        <v>1970</v>
      </c>
      <c r="D217" s="15" t="s">
        <v>15</v>
      </c>
      <c r="E217" s="15">
        <v>8</v>
      </c>
      <c r="F217" s="15">
        <v>11</v>
      </c>
      <c r="G217" s="15"/>
      <c r="H217" s="15">
        <v>11</v>
      </c>
      <c r="I217" s="15">
        <f t="shared" si="7"/>
        <v>30</v>
      </c>
    </row>
    <row r="218" spans="1:9">
      <c r="A218" s="40" t="s">
        <v>21</v>
      </c>
      <c r="B218" s="34" t="s">
        <v>81</v>
      </c>
      <c r="C218" s="34">
        <v>1967</v>
      </c>
      <c r="D218" s="35" t="s">
        <v>15</v>
      </c>
      <c r="E218" s="15"/>
      <c r="F218" s="15">
        <v>9</v>
      </c>
      <c r="G218" s="15"/>
      <c r="H218" s="15">
        <v>8</v>
      </c>
      <c r="I218" s="15">
        <f t="shared" si="7"/>
        <v>17</v>
      </c>
    </row>
    <row r="219" spans="1:9">
      <c r="A219" s="6"/>
      <c r="B219" s="3"/>
      <c r="C219" s="3"/>
      <c r="D219" s="3"/>
      <c r="E219" s="3"/>
      <c r="F219" s="3"/>
      <c r="G219" s="3"/>
      <c r="H219" s="3"/>
      <c r="I219" s="4"/>
    </row>
    <row r="220" spans="1:9">
      <c r="A220" s="6"/>
      <c r="B220" s="60" t="s">
        <v>130</v>
      </c>
      <c r="C220" s="60"/>
      <c r="D220" s="61"/>
      <c r="E220" s="3"/>
      <c r="F220" s="3"/>
      <c r="G220" s="3"/>
      <c r="H220" s="3"/>
      <c r="I220" s="4"/>
    </row>
    <row r="221" spans="1:9">
      <c r="A221" s="6"/>
      <c r="B221" s="5"/>
      <c r="C221" s="5"/>
      <c r="D221" s="3"/>
      <c r="E221" s="3"/>
      <c r="F221" s="3"/>
      <c r="G221" s="3"/>
      <c r="H221" s="3"/>
      <c r="I221" s="4"/>
    </row>
    <row r="222" spans="1:9">
      <c r="A222" s="28" t="s">
        <v>7</v>
      </c>
      <c r="B222" s="25" t="s">
        <v>85</v>
      </c>
      <c r="C222" s="36">
        <v>1986</v>
      </c>
      <c r="D222" s="37" t="s">
        <v>49</v>
      </c>
      <c r="E222" s="25">
        <v>20</v>
      </c>
      <c r="F222" s="25">
        <v>15</v>
      </c>
      <c r="G222" s="25">
        <v>20</v>
      </c>
      <c r="H222" s="25">
        <v>20</v>
      </c>
      <c r="I222" s="25">
        <f t="shared" ref="I222:I240" si="8">SUM(E222:H222)</f>
        <v>75</v>
      </c>
    </row>
    <row r="223" spans="1:9">
      <c r="A223" s="28" t="s">
        <v>8</v>
      </c>
      <c r="B223" s="36" t="s">
        <v>100</v>
      </c>
      <c r="C223" s="36">
        <v>1968</v>
      </c>
      <c r="D223" s="37" t="s">
        <v>11</v>
      </c>
      <c r="E223" s="25">
        <v>10</v>
      </c>
      <c r="F223" s="25">
        <v>20</v>
      </c>
      <c r="G223" s="25">
        <v>17</v>
      </c>
      <c r="H223" s="25">
        <v>15</v>
      </c>
      <c r="I223" s="25">
        <f t="shared" si="8"/>
        <v>62</v>
      </c>
    </row>
    <row r="224" spans="1:9">
      <c r="A224" s="28" t="s">
        <v>10</v>
      </c>
      <c r="B224" s="36" t="s">
        <v>69</v>
      </c>
      <c r="C224" s="36">
        <v>1970</v>
      </c>
      <c r="D224" s="37" t="s">
        <v>52</v>
      </c>
      <c r="E224" s="25">
        <v>15</v>
      </c>
      <c r="F224" s="25">
        <v>17</v>
      </c>
      <c r="G224" s="25">
        <v>9</v>
      </c>
      <c r="H224" s="25">
        <v>11</v>
      </c>
      <c r="I224" s="25">
        <f t="shared" si="8"/>
        <v>52</v>
      </c>
    </row>
    <row r="225" spans="1:9">
      <c r="A225" s="40" t="s">
        <v>12</v>
      </c>
      <c r="B225" s="41" t="s">
        <v>35</v>
      </c>
      <c r="C225" s="41">
        <v>1961</v>
      </c>
      <c r="D225" s="42" t="s">
        <v>15</v>
      </c>
      <c r="E225" s="15">
        <v>17</v>
      </c>
      <c r="F225" s="15">
        <v>8</v>
      </c>
      <c r="G225" s="15">
        <v>15</v>
      </c>
      <c r="H225" s="15">
        <v>7</v>
      </c>
      <c r="I225" s="15">
        <f t="shared" si="8"/>
        <v>47</v>
      </c>
    </row>
    <row r="226" spans="1:9">
      <c r="A226" s="40" t="s">
        <v>13</v>
      </c>
      <c r="B226" s="41" t="s">
        <v>14</v>
      </c>
      <c r="C226" s="41">
        <v>1993</v>
      </c>
      <c r="D226" s="42" t="s">
        <v>15</v>
      </c>
      <c r="E226" s="15">
        <v>11</v>
      </c>
      <c r="F226" s="15">
        <v>11</v>
      </c>
      <c r="G226" s="15">
        <v>11</v>
      </c>
      <c r="H226" s="15">
        <v>10</v>
      </c>
      <c r="I226" s="15">
        <f t="shared" si="8"/>
        <v>43</v>
      </c>
    </row>
    <row r="227" spans="1:9">
      <c r="A227" s="40" t="s">
        <v>16</v>
      </c>
      <c r="B227" s="41" t="s">
        <v>137</v>
      </c>
      <c r="C227" s="41">
        <v>1972</v>
      </c>
      <c r="D227" s="42" t="s">
        <v>53</v>
      </c>
      <c r="E227" s="15">
        <v>7</v>
      </c>
      <c r="F227" s="15">
        <v>13</v>
      </c>
      <c r="G227" s="15">
        <v>5</v>
      </c>
      <c r="H227" s="15">
        <v>17</v>
      </c>
      <c r="I227" s="15">
        <f t="shared" si="8"/>
        <v>42</v>
      </c>
    </row>
    <row r="228" spans="1:9">
      <c r="A228" s="40" t="s">
        <v>18</v>
      </c>
      <c r="B228" s="15" t="s">
        <v>29</v>
      </c>
      <c r="C228" s="41">
        <v>1991</v>
      </c>
      <c r="D228" s="42" t="s">
        <v>15</v>
      </c>
      <c r="E228" s="15">
        <v>9</v>
      </c>
      <c r="F228" s="15">
        <v>10</v>
      </c>
      <c r="G228" s="15">
        <v>13</v>
      </c>
      <c r="H228" s="15">
        <v>8</v>
      </c>
      <c r="I228" s="15">
        <f t="shared" si="8"/>
        <v>40</v>
      </c>
    </row>
    <row r="229" spans="1:9">
      <c r="A229" s="40" t="s">
        <v>20</v>
      </c>
      <c r="B229" s="41" t="s">
        <v>148</v>
      </c>
      <c r="C229" s="41">
        <v>1984</v>
      </c>
      <c r="D229" s="42" t="s">
        <v>52</v>
      </c>
      <c r="E229" s="15">
        <v>13</v>
      </c>
      <c r="F229" s="15"/>
      <c r="G229" s="15">
        <v>10</v>
      </c>
      <c r="H229" s="15">
        <v>13</v>
      </c>
      <c r="I229" s="15">
        <f t="shared" si="8"/>
        <v>36</v>
      </c>
    </row>
    <row r="230" spans="1:9">
      <c r="A230" s="27" t="s">
        <v>21</v>
      </c>
      <c r="B230" s="34" t="s">
        <v>17</v>
      </c>
      <c r="C230" s="34">
        <v>1994</v>
      </c>
      <c r="D230" s="35" t="s">
        <v>52</v>
      </c>
      <c r="E230" s="26">
        <v>8</v>
      </c>
      <c r="F230" s="26"/>
      <c r="G230" s="26">
        <v>6</v>
      </c>
      <c r="H230" s="26">
        <v>6</v>
      </c>
      <c r="I230" s="15">
        <f t="shared" si="8"/>
        <v>20</v>
      </c>
    </row>
    <row r="231" spans="1:9">
      <c r="A231" s="40" t="s">
        <v>22</v>
      </c>
      <c r="B231" s="41" t="s">
        <v>63</v>
      </c>
      <c r="C231" s="41">
        <v>1990</v>
      </c>
      <c r="D231" s="42" t="s">
        <v>49</v>
      </c>
      <c r="E231" s="15"/>
      <c r="F231" s="15">
        <v>1</v>
      </c>
      <c r="G231" s="15">
        <v>8</v>
      </c>
      <c r="H231" s="15">
        <v>10</v>
      </c>
      <c r="I231" s="15">
        <f t="shared" si="8"/>
        <v>19</v>
      </c>
    </row>
    <row r="232" spans="1:9">
      <c r="A232" s="27" t="s">
        <v>23</v>
      </c>
      <c r="B232" s="34" t="s">
        <v>99</v>
      </c>
      <c r="C232" s="34">
        <v>1961</v>
      </c>
      <c r="D232" s="35" t="s">
        <v>49</v>
      </c>
      <c r="E232" s="26">
        <v>6</v>
      </c>
      <c r="F232" s="26">
        <v>6</v>
      </c>
      <c r="G232" s="26">
        <v>7</v>
      </c>
      <c r="H232" s="26"/>
      <c r="I232" s="15">
        <f t="shared" si="8"/>
        <v>19</v>
      </c>
    </row>
    <row r="233" spans="1:9">
      <c r="A233" s="40" t="s">
        <v>24</v>
      </c>
      <c r="B233" s="41" t="s">
        <v>77</v>
      </c>
      <c r="C233" s="41">
        <v>1979</v>
      </c>
      <c r="D233" s="42" t="s">
        <v>84</v>
      </c>
      <c r="E233" s="15">
        <v>3</v>
      </c>
      <c r="F233" s="15">
        <v>9</v>
      </c>
      <c r="G233" s="15"/>
      <c r="H233" s="15">
        <v>4</v>
      </c>
      <c r="I233" s="15">
        <f t="shared" si="8"/>
        <v>16</v>
      </c>
    </row>
    <row r="234" spans="1:9">
      <c r="A234" s="40" t="s">
        <v>25</v>
      </c>
      <c r="B234" s="41" t="s">
        <v>57</v>
      </c>
      <c r="C234" s="41">
        <v>1996</v>
      </c>
      <c r="D234" s="42" t="s">
        <v>9</v>
      </c>
      <c r="E234" s="15">
        <v>4</v>
      </c>
      <c r="F234" s="15">
        <v>7</v>
      </c>
      <c r="G234" s="15">
        <v>2</v>
      </c>
      <c r="H234" s="15">
        <v>1</v>
      </c>
      <c r="I234" s="15">
        <f t="shared" si="8"/>
        <v>14</v>
      </c>
    </row>
    <row r="235" spans="1:9">
      <c r="A235" s="27" t="s">
        <v>26</v>
      </c>
      <c r="B235" s="34" t="s">
        <v>98</v>
      </c>
      <c r="C235" s="34">
        <v>1954</v>
      </c>
      <c r="D235" s="35" t="s">
        <v>15</v>
      </c>
      <c r="E235" s="26">
        <v>5</v>
      </c>
      <c r="F235" s="26">
        <v>2</v>
      </c>
      <c r="G235" s="26">
        <v>4</v>
      </c>
      <c r="H235" s="26">
        <v>3</v>
      </c>
      <c r="I235" s="15">
        <f t="shared" si="8"/>
        <v>14</v>
      </c>
    </row>
    <row r="236" spans="1:9">
      <c r="A236" s="27" t="s">
        <v>28</v>
      </c>
      <c r="B236" s="34" t="s">
        <v>56</v>
      </c>
      <c r="C236" s="34">
        <v>1961</v>
      </c>
      <c r="D236" s="35" t="s">
        <v>53</v>
      </c>
      <c r="E236" s="26">
        <v>1</v>
      </c>
      <c r="F236" s="26">
        <v>3</v>
      </c>
      <c r="G236" s="26">
        <v>3</v>
      </c>
      <c r="H236" s="26">
        <v>5</v>
      </c>
      <c r="I236" s="15">
        <f t="shared" si="8"/>
        <v>12</v>
      </c>
    </row>
    <row r="237" spans="1:9">
      <c r="A237" s="40" t="s">
        <v>153</v>
      </c>
      <c r="B237" s="34" t="s">
        <v>73</v>
      </c>
      <c r="C237" s="34">
        <v>1953</v>
      </c>
      <c r="D237" s="35" t="s">
        <v>53</v>
      </c>
      <c r="E237" s="12"/>
      <c r="F237" s="12">
        <v>5</v>
      </c>
      <c r="G237" s="12"/>
      <c r="H237" s="12"/>
      <c r="I237" s="15">
        <f t="shared" si="8"/>
        <v>5</v>
      </c>
    </row>
    <row r="238" spans="1:9">
      <c r="A238" s="40" t="s">
        <v>149</v>
      </c>
      <c r="B238" s="15" t="s">
        <v>76</v>
      </c>
      <c r="C238" s="41">
        <v>1951</v>
      </c>
      <c r="D238" s="42" t="s">
        <v>84</v>
      </c>
      <c r="E238" s="15"/>
      <c r="F238" s="15">
        <v>4</v>
      </c>
      <c r="G238" s="15"/>
      <c r="H238" s="15"/>
      <c r="I238" s="15">
        <f t="shared" si="8"/>
        <v>4</v>
      </c>
    </row>
    <row r="239" spans="1:9">
      <c r="A239" s="27" t="s">
        <v>150</v>
      </c>
      <c r="B239" s="34" t="s">
        <v>32</v>
      </c>
      <c r="C239" s="34">
        <v>1964</v>
      </c>
      <c r="D239" s="35" t="s">
        <v>11</v>
      </c>
      <c r="E239" s="26">
        <v>2</v>
      </c>
      <c r="F239" s="26"/>
      <c r="G239" s="26">
        <v>1</v>
      </c>
      <c r="H239" s="26"/>
      <c r="I239" s="15">
        <f t="shared" si="8"/>
        <v>3</v>
      </c>
    </row>
    <row r="240" spans="1:9">
      <c r="A240" s="40" t="s">
        <v>162</v>
      </c>
      <c r="B240" s="15" t="s">
        <v>68</v>
      </c>
      <c r="C240" s="41">
        <v>1964</v>
      </c>
      <c r="D240" s="42" t="s">
        <v>52</v>
      </c>
      <c r="E240" s="15"/>
      <c r="F240" s="15"/>
      <c r="G240" s="15"/>
      <c r="H240" s="15">
        <v>2</v>
      </c>
      <c r="I240" s="15">
        <f t="shared" si="8"/>
        <v>2</v>
      </c>
    </row>
    <row r="241" spans="1:9">
      <c r="A241" s="40"/>
      <c r="B241" s="15"/>
      <c r="C241" s="41"/>
      <c r="D241" s="42"/>
      <c r="E241" s="15"/>
      <c r="F241" s="15"/>
      <c r="G241" s="15"/>
      <c r="H241" s="15"/>
      <c r="I241" s="15"/>
    </row>
    <row r="242" spans="1:9">
      <c r="A242" s="5"/>
      <c r="B242" s="3"/>
      <c r="C242" s="3"/>
      <c r="D242" s="3"/>
      <c r="E242" s="3"/>
      <c r="F242" s="3"/>
      <c r="G242" s="3"/>
      <c r="H242" s="3"/>
      <c r="I242" s="4"/>
    </row>
    <row r="243" spans="1:9">
      <c r="A243" s="5"/>
      <c r="B243" s="62" t="s">
        <v>131</v>
      </c>
      <c r="C243" s="62"/>
      <c r="D243" s="62"/>
      <c r="E243" s="62"/>
      <c r="F243" s="62"/>
      <c r="G243" s="62"/>
      <c r="H243" s="3"/>
      <c r="I243" s="3"/>
    </row>
    <row r="244" spans="1:9">
      <c r="A244" s="5"/>
      <c r="B244" s="3"/>
      <c r="C244" s="3"/>
      <c r="D244" s="3"/>
      <c r="E244" s="3"/>
      <c r="F244" s="3"/>
      <c r="G244" s="3"/>
      <c r="H244" s="3"/>
      <c r="I244" s="3"/>
    </row>
    <row r="245" spans="1:9">
      <c r="A245" s="66" t="s">
        <v>7</v>
      </c>
      <c r="B245" s="17" t="s">
        <v>42</v>
      </c>
      <c r="C245" s="17"/>
      <c r="D245" s="17"/>
      <c r="E245" s="17">
        <f>20+20+13+17+15+15+11+20+17</f>
        <v>148</v>
      </c>
      <c r="F245" s="17">
        <f>20+15+10+20+17+13+17+11</f>
        <v>123</v>
      </c>
      <c r="G245" s="17">
        <f>20+17+15+17+15+13+11+20+17</f>
        <v>145</v>
      </c>
      <c r="H245" s="17">
        <f>20+17+15+17+15+13+17+10</f>
        <v>124</v>
      </c>
      <c r="I245" s="17">
        <f t="shared" ref="I245:I253" si="9">SUM(E245:H245)</f>
        <v>540</v>
      </c>
    </row>
    <row r="246" spans="1:9">
      <c r="A246" s="66" t="s">
        <v>8</v>
      </c>
      <c r="B246" s="17" t="s">
        <v>58</v>
      </c>
      <c r="C246" s="17"/>
      <c r="D246" s="17"/>
      <c r="E246" s="17">
        <f>17+15+15+11</f>
        <v>58</v>
      </c>
      <c r="F246" s="17">
        <f>17+11+20+13</f>
        <v>61</v>
      </c>
      <c r="G246" s="17">
        <f>20+13+15+10</f>
        <v>58</v>
      </c>
      <c r="H246" s="17">
        <f>20+13+20+11</f>
        <v>64</v>
      </c>
      <c r="I246" s="17">
        <f t="shared" si="9"/>
        <v>241</v>
      </c>
    </row>
    <row r="247" spans="1:9">
      <c r="A247" s="66" t="s">
        <v>10</v>
      </c>
      <c r="B247" s="17" t="s">
        <v>157</v>
      </c>
      <c r="C247" s="17"/>
      <c r="D247" s="17"/>
      <c r="E247" s="17">
        <f>20+10</f>
        <v>30</v>
      </c>
      <c r="F247" s="17">
        <f>13+15+15+15</f>
        <v>58</v>
      </c>
      <c r="G247" s="17">
        <f>20+13</f>
        <v>33</v>
      </c>
      <c r="H247" s="17">
        <f>11+20+11+13</f>
        <v>55</v>
      </c>
      <c r="I247" s="17">
        <f t="shared" si="9"/>
        <v>176</v>
      </c>
    </row>
    <row r="248" spans="1:9">
      <c r="A248" s="28" t="s">
        <v>12</v>
      </c>
      <c r="B248" s="25" t="s">
        <v>40</v>
      </c>
      <c r="C248" s="25"/>
      <c r="D248" s="26"/>
      <c r="E248" s="26">
        <f>11+10+20</f>
        <v>41</v>
      </c>
      <c r="F248" s="26">
        <f>9+8+20</f>
        <v>37</v>
      </c>
      <c r="G248" s="26">
        <f>11+10+20</f>
        <v>41</v>
      </c>
      <c r="H248" s="26">
        <f>10+8+20</f>
        <v>38</v>
      </c>
      <c r="I248" s="25">
        <f t="shared" si="9"/>
        <v>157</v>
      </c>
    </row>
    <row r="249" spans="1:9">
      <c r="A249" s="28" t="s">
        <v>13</v>
      </c>
      <c r="B249" s="25" t="s">
        <v>61</v>
      </c>
      <c r="C249" s="25"/>
      <c r="D249" s="26"/>
      <c r="E249" s="26">
        <f>20+13</f>
        <v>33</v>
      </c>
      <c r="F249" s="26">
        <f>20+10</f>
        <v>30</v>
      </c>
      <c r="G249" s="26">
        <f>20+11</f>
        <v>31</v>
      </c>
      <c r="H249" s="26">
        <f>20+15</f>
        <v>35</v>
      </c>
      <c r="I249" s="25">
        <f t="shared" si="9"/>
        <v>129</v>
      </c>
    </row>
    <row r="250" spans="1:9">
      <c r="A250" s="28" t="s">
        <v>16</v>
      </c>
      <c r="B250" s="18" t="s">
        <v>43</v>
      </c>
      <c r="C250" s="18"/>
      <c r="D250" s="14"/>
      <c r="E250" s="14">
        <f>17+13</f>
        <v>30</v>
      </c>
      <c r="F250" s="14">
        <f>17</f>
        <v>17</v>
      </c>
      <c r="G250" s="14">
        <f>17+15</f>
        <v>32</v>
      </c>
      <c r="H250" s="14">
        <f>17+15</f>
        <v>32</v>
      </c>
      <c r="I250" s="25">
        <f t="shared" si="9"/>
        <v>111</v>
      </c>
    </row>
    <row r="251" spans="1:9">
      <c r="A251" s="28" t="s">
        <v>18</v>
      </c>
      <c r="B251" s="25" t="s">
        <v>41</v>
      </c>
      <c r="C251" s="25"/>
      <c r="D251" s="26"/>
      <c r="E251" s="26"/>
      <c r="F251" s="26">
        <f>7</f>
        <v>7</v>
      </c>
      <c r="G251" s="26"/>
      <c r="H251" s="26">
        <f>9</f>
        <v>9</v>
      </c>
      <c r="I251" s="25">
        <f t="shared" si="9"/>
        <v>16</v>
      </c>
    </row>
    <row r="252" spans="1:9">
      <c r="A252" s="28"/>
      <c r="B252" s="25" t="s">
        <v>60</v>
      </c>
      <c r="C252" s="25"/>
      <c r="D252" s="25"/>
      <c r="E252" s="25"/>
      <c r="F252" s="25"/>
      <c r="G252" s="25"/>
      <c r="H252" s="25"/>
      <c r="I252" s="25">
        <f t="shared" si="9"/>
        <v>0</v>
      </c>
    </row>
    <row r="253" spans="1:9">
      <c r="A253" s="28"/>
      <c r="B253" s="18" t="s">
        <v>59</v>
      </c>
      <c r="C253" s="18"/>
      <c r="D253" s="14"/>
      <c r="E253" s="14"/>
      <c r="F253" s="14"/>
      <c r="G253" s="14"/>
      <c r="H253" s="14"/>
      <c r="I253" s="25">
        <f t="shared" si="9"/>
        <v>0</v>
      </c>
    </row>
    <row r="254" spans="1:9">
      <c r="A254" s="5"/>
      <c r="B254" s="5"/>
      <c r="C254" s="5"/>
      <c r="D254" s="3"/>
      <c r="E254" s="3"/>
      <c r="F254" s="3"/>
      <c r="G254" s="3"/>
      <c r="H254" s="3"/>
      <c r="I254" s="3"/>
    </row>
    <row r="255" spans="1:9">
      <c r="A255" s="6"/>
      <c r="B255" s="60" t="s">
        <v>39</v>
      </c>
      <c r="C255" s="60"/>
      <c r="D255" s="3"/>
      <c r="E255" s="3"/>
      <c r="F255" s="3"/>
      <c r="G255" s="3"/>
      <c r="H255" s="3"/>
      <c r="I255" s="4"/>
    </row>
    <row r="256" spans="1:9">
      <c r="A256" s="6"/>
      <c r="B256" s="11"/>
      <c r="C256" s="11"/>
      <c r="D256" s="3"/>
      <c r="E256" s="3"/>
      <c r="F256" s="3"/>
      <c r="G256" s="3"/>
      <c r="H256" s="3"/>
      <c r="I256" s="4"/>
    </row>
    <row r="257" spans="1:9">
      <c r="A257" s="66" t="s">
        <v>7</v>
      </c>
      <c r="B257" s="17" t="s">
        <v>43</v>
      </c>
      <c r="C257" s="25"/>
      <c r="D257" s="25"/>
      <c r="E257" s="25">
        <v>20</v>
      </c>
      <c r="F257" s="17">
        <v>20</v>
      </c>
      <c r="G257" s="17">
        <v>20</v>
      </c>
      <c r="H257" s="17">
        <v>17</v>
      </c>
      <c r="I257" s="17">
        <f t="shared" ref="I257:I266" si="10">SUM(E257:H257)</f>
        <v>77</v>
      </c>
    </row>
    <row r="258" spans="1:9">
      <c r="A258" s="66" t="s">
        <v>8</v>
      </c>
      <c r="B258" s="17" t="s">
        <v>60</v>
      </c>
      <c r="C258" s="17"/>
      <c r="D258" s="17"/>
      <c r="E258" s="17">
        <v>17</v>
      </c>
      <c r="F258" s="17">
        <v>13</v>
      </c>
      <c r="G258" s="17">
        <v>15</v>
      </c>
      <c r="H258" s="17">
        <v>20</v>
      </c>
      <c r="I258" s="17">
        <f t="shared" si="10"/>
        <v>65</v>
      </c>
    </row>
    <row r="259" spans="1:9">
      <c r="A259" s="66" t="s">
        <v>10</v>
      </c>
      <c r="B259" s="17" t="s">
        <v>61</v>
      </c>
      <c r="C259" s="17"/>
      <c r="D259" s="17"/>
      <c r="E259" s="17">
        <v>13</v>
      </c>
      <c r="F259" s="17">
        <v>17</v>
      </c>
      <c r="G259" s="17">
        <v>17</v>
      </c>
      <c r="H259" s="17">
        <v>15</v>
      </c>
      <c r="I259" s="17">
        <f t="shared" si="10"/>
        <v>62</v>
      </c>
    </row>
    <row r="260" spans="1:9">
      <c r="A260" s="40" t="s">
        <v>12</v>
      </c>
      <c r="B260" s="15" t="s">
        <v>59</v>
      </c>
      <c r="C260" s="15"/>
      <c r="D260" s="15"/>
      <c r="E260" s="15">
        <v>11</v>
      </c>
      <c r="F260" s="15">
        <v>15</v>
      </c>
      <c r="G260" s="15">
        <v>11</v>
      </c>
      <c r="H260" s="15">
        <v>13</v>
      </c>
      <c r="I260" s="15">
        <f t="shared" si="10"/>
        <v>50</v>
      </c>
    </row>
    <row r="261" spans="1:9">
      <c r="A261" s="40" t="s">
        <v>13</v>
      </c>
      <c r="B261" s="15" t="s">
        <v>42</v>
      </c>
      <c r="C261" s="15"/>
      <c r="D261" s="15"/>
      <c r="E261" s="15">
        <v>15</v>
      </c>
      <c r="F261" s="15">
        <v>11</v>
      </c>
      <c r="G261" s="15">
        <v>13</v>
      </c>
      <c r="H261" s="15">
        <v>11</v>
      </c>
      <c r="I261" s="15">
        <f t="shared" si="10"/>
        <v>50</v>
      </c>
    </row>
    <row r="262" spans="1:9">
      <c r="A262" s="40" t="s">
        <v>16</v>
      </c>
      <c r="B262" s="26" t="s">
        <v>40</v>
      </c>
      <c r="C262" s="26"/>
      <c r="D262" s="26"/>
      <c r="E262" s="26">
        <v>10</v>
      </c>
      <c r="F262" s="26">
        <v>9</v>
      </c>
      <c r="G262" s="26">
        <v>9</v>
      </c>
      <c r="H262" s="26">
        <v>10</v>
      </c>
      <c r="I262" s="15">
        <f t="shared" si="10"/>
        <v>38</v>
      </c>
    </row>
    <row r="263" spans="1:9">
      <c r="A263" s="40" t="s">
        <v>18</v>
      </c>
      <c r="B263" s="26" t="s">
        <v>158</v>
      </c>
      <c r="C263" s="26"/>
      <c r="D263" s="26"/>
      <c r="E263" s="26">
        <v>9</v>
      </c>
      <c r="F263" s="26">
        <v>10</v>
      </c>
      <c r="G263" s="26">
        <v>10</v>
      </c>
      <c r="H263" s="26">
        <v>9</v>
      </c>
      <c r="I263" s="15">
        <f t="shared" si="10"/>
        <v>38</v>
      </c>
    </row>
    <row r="264" spans="1:9">
      <c r="A264" s="27" t="s">
        <v>20</v>
      </c>
      <c r="B264" s="26" t="s">
        <v>58</v>
      </c>
      <c r="C264" s="26"/>
      <c r="D264" s="26"/>
      <c r="E264" s="26">
        <v>8</v>
      </c>
      <c r="F264" s="26">
        <v>8</v>
      </c>
      <c r="G264" s="26">
        <v>8</v>
      </c>
      <c r="H264" s="26">
        <v>8</v>
      </c>
      <c r="I264" s="15">
        <f t="shared" si="10"/>
        <v>32</v>
      </c>
    </row>
    <row r="265" spans="1:9">
      <c r="A265" s="27" t="s">
        <v>21</v>
      </c>
      <c r="B265" s="26" t="s">
        <v>41</v>
      </c>
      <c r="C265" s="26"/>
      <c r="D265" s="26"/>
      <c r="E265" s="26"/>
      <c r="F265" s="26">
        <v>7</v>
      </c>
      <c r="G265" s="26"/>
      <c r="H265" s="26">
        <v>7</v>
      </c>
      <c r="I265" s="15">
        <f t="shared" si="10"/>
        <v>14</v>
      </c>
    </row>
    <row r="266" spans="1:9">
      <c r="A266" s="27"/>
      <c r="B266" s="26" t="s">
        <v>151</v>
      </c>
      <c r="C266" s="26"/>
      <c r="D266" s="26"/>
      <c r="E266" s="26"/>
      <c r="F266" s="26"/>
      <c r="G266" s="26"/>
      <c r="H266" s="26"/>
      <c r="I266" s="15">
        <f t="shared" si="10"/>
        <v>0</v>
      </c>
    </row>
    <row r="267" spans="1:9">
      <c r="A267" s="44"/>
      <c r="B267" s="43"/>
      <c r="C267" s="43"/>
      <c r="D267" s="43"/>
      <c r="E267" s="43"/>
      <c r="F267" s="43"/>
      <c r="G267" s="43"/>
      <c r="H267" s="43"/>
      <c r="I267" s="52"/>
    </row>
    <row r="268" spans="1:9">
      <c r="A268" s="6"/>
      <c r="B268" s="5"/>
      <c r="C268" s="5"/>
      <c r="D268" s="5"/>
      <c r="E268" s="5"/>
      <c r="F268" s="5"/>
      <c r="G268" s="5"/>
      <c r="H268" s="5"/>
      <c r="I268" s="4"/>
    </row>
    <row r="269" spans="1:9">
      <c r="A269" s="5"/>
      <c r="B269" s="3"/>
      <c r="C269" s="3"/>
      <c r="D269" s="3"/>
      <c r="E269" s="3"/>
      <c r="F269" s="3"/>
      <c r="G269" s="3"/>
      <c r="H269" s="3"/>
      <c r="I269" s="3"/>
    </row>
  </sheetData>
  <mergeCells count="1">
    <mergeCell ref="A162:I162"/>
  </mergeCells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 enableFormatConditionsCalculation="0"/>
  <dimension ref="A1"/>
  <sheetViews>
    <sheetView workbookViewId="0">
      <selection activeCell="B13" sqref="B13"/>
    </sheetView>
  </sheetViews>
  <sheetFormatPr baseColWidth="10" defaultRowHeight="12" x14ac:dyDescent="0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Siller</dc:creator>
  <cp:lastModifiedBy>Leo Kofler</cp:lastModifiedBy>
  <cp:lastPrinted>2018-03-15T20:53:36Z</cp:lastPrinted>
  <dcterms:created xsi:type="dcterms:W3CDTF">2004-01-18T09:33:32Z</dcterms:created>
  <dcterms:modified xsi:type="dcterms:W3CDTF">2018-03-16T10:28:37Z</dcterms:modified>
</cp:coreProperties>
</file>